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11. PROSTOR - 12.NP\"/>
    </mc:Choice>
  </mc:AlternateContent>
  <xr:revisionPtr revIDLastSave="0" documentId="13_ncr:1_{2D4966F7-9717-482B-9336-BC9205710EA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11 - 11. prostor - 12. patro" sheetId="2" r:id="rId2"/>
    <sheet name="Seznam figur" sheetId="3" r:id="rId3"/>
    <sheet name="Pokyny pro vyplnění" sheetId="4" r:id="rId4"/>
  </sheets>
  <definedNames>
    <definedName name="_xlnm._FilterDatabase" localSheetId="1" hidden="1">'11 - 11. prostor - 12. patro'!$C$105:$K$345</definedName>
    <definedName name="_xlnm.Print_Titles" localSheetId="1">'11 - 11. prostor - 12. patro'!$105:$105</definedName>
    <definedName name="_xlnm.Print_Titles" localSheetId="0">'Rekapitulace stavby'!$52:$52</definedName>
    <definedName name="_xlnm.Print_Titles" localSheetId="2">'Seznam figur'!$9:$9</definedName>
    <definedName name="_xlnm.Print_Area" localSheetId="1">'11 - 11. prostor - 12. patro'!$C$4:$J$39,'11 - 11. prostor - 12. patro'!$C$45:$J$87,'11 - 11. prostor - 12. patro'!$C$93:$K$345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T169" i="2" s="1"/>
  <c r="R170" i="2"/>
  <c r="R169" i="2" s="1"/>
  <c r="P170" i="2"/>
  <c r="P169" i="2" s="1"/>
  <c r="BI166" i="2"/>
  <c r="BH166" i="2"/>
  <c r="BG166" i="2"/>
  <c r="BF166" i="2"/>
  <c r="T166" i="2"/>
  <c r="T165" i="2" s="1"/>
  <c r="R166" i="2"/>
  <c r="R165" i="2" s="1"/>
  <c r="P166" i="2"/>
  <c r="P165" i="2" s="1"/>
  <c r="BI160" i="2"/>
  <c r="BH160" i="2"/>
  <c r="BG160" i="2"/>
  <c r="BF160" i="2"/>
  <c r="T160" i="2"/>
  <c r="T159" i="2"/>
  <c r="R160" i="2"/>
  <c r="R159" i="2" s="1"/>
  <c r="P160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F100" i="2"/>
  <c r="E98" i="2"/>
  <c r="F52" i="2"/>
  <c r="E50" i="2"/>
  <c r="J24" i="2"/>
  <c r="E24" i="2"/>
  <c r="J103" i="2" s="1"/>
  <c r="J23" i="2"/>
  <c r="J21" i="2"/>
  <c r="E21" i="2"/>
  <c r="J102" i="2" s="1"/>
  <c r="J20" i="2"/>
  <c r="J18" i="2"/>
  <c r="E18" i="2"/>
  <c r="F55" i="2" s="1"/>
  <c r="J17" i="2"/>
  <c r="J15" i="2"/>
  <c r="E15" i="2"/>
  <c r="F102" i="2" s="1"/>
  <c r="J14" i="2"/>
  <c r="J12" i="2"/>
  <c r="J52" i="2" s="1"/>
  <c r="E7" i="2"/>
  <c r="E96" i="2"/>
  <c r="L50" i="1"/>
  <c r="AM50" i="1"/>
  <c r="AM49" i="1"/>
  <c r="L49" i="1"/>
  <c r="AM47" i="1"/>
  <c r="L47" i="1"/>
  <c r="L45" i="1"/>
  <c r="L44" i="1"/>
  <c r="BK303" i="2"/>
  <c r="J310" i="2"/>
  <c r="BK115" i="2"/>
  <c r="J322" i="2"/>
  <c r="BK109" i="2"/>
  <c r="J340" i="2"/>
  <c r="BK313" i="2"/>
  <c r="J149" i="2"/>
  <c r="BK324" i="2"/>
  <c r="BK122" i="2"/>
  <c r="BK202" i="2"/>
  <c r="BK212" i="2"/>
  <c r="J269" i="2"/>
  <c r="BK241" i="2"/>
  <c r="J338" i="2"/>
  <c r="J120" i="2"/>
  <c r="J308" i="2"/>
  <c r="BK138" i="2"/>
  <c r="J220" i="2"/>
  <c r="BK181" i="2"/>
  <c r="BK342" i="2"/>
  <c r="J252" i="2"/>
  <c r="J294" i="2"/>
  <c r="J138" i="2"/>
  <c r="BK112" i="2"/>
  <c r="BK326" i="2"/>
  <c r="BK260" i="2"/>
  <c r="J201" i="2"/>
  <c r="J330" i="2"/>
  <c r="J273" i="2"/>
  <c r="BK213" i="2"/>
  <c r="J345" i="2"/>
  <c r="J129" i="2"/>
  <c r="J303" i="2"/>
  <c r="J336" i="2"/>
  <c r="J122" i="2"/>
  <c r="J280" i="2"/>
  <c r="J154" i="2"/>
  <c r="BK289" i="2"/>
  <c r="BK154" i="2"/>
  <c r="J140" i="2"/>
  <c r="J249" i="2"/>
  <c r="BK201" i="2"/>
  <c r="BK166" i="2"/>
  <c r="BK266" i="2"/>
  <c r="J170" i="2"/>
  <c r="BK278" i="2"/>
  <c r="BK305" i="2"/>
  <c r="BK243" i="2"/>
  <c r="BK249" i="2"/>
  <c r="J323" i="2"/>
  <c r="J233" i="2"/>
  <c r="J334" i="2"/>
  <c r="J328" i="2"/>
  <c r="BK145" i="2"/>
  <c r="BK323" i="2"/>
  <c r="J222" i="2"/>
  <c r="BK174" i="2"/>
  <c r="BK287" i="2"/>
  <c r="BK176" i="2"/>
  <c r="J317" i="2"/>
  <c r="J241" i="2"/>
  <c r="BK220" i="2"/>
  <c r="J187" i="2"/>
  <c r="BK135" i="2"/>
  <c r="J192" i="2"/>
  <c r="J260" i="2"/>
  <c r="BK142" i="2"/>
  <c r="J115" i="2"/>
  <c r="BK185" i="2"/>
  <c r="BK334" i="2"/>
  <c r="BK280" i="2"/>
  <c r="J206" i="2"/>
  <c r="J283" i="2"/>
  <c r="J342" i="2"/>
  <c r="BK199" i="2"/>
  <c r="BK233" i="2"/>
  <c r="BK269" i="2"/>
  <c r="J254" i="2"/>
  <c r="BK322" i="2"/>
  <c r="BK263" i="2"/>
  <c r="J332" i="2"/>
  <c r="J109" i="2"/>
  <c r="J344" i="2"/>
  <c r="J208" i="2"/>
  <c r="J276" i="2"/>
  <c r="J339" i="2"/>
  <c r="J318" i="2"/>
  <c r="BK209" i="2"/>
  <c r="BK318" i="2"/>
  <c r="BK254" i="2"/>
  <c r="BK257" i="2"/>
  <c r="BK194" i="2"/>
  <c r="J112" i="2"/>
  <c r="BK120" i="2"/>
  <c r="BK330" i="2"/>
  <c r="J287" i="2"/>
  <c r="BK149" i="2"/>
  <c r="J199" i="2"/>
  <c r="J305" i="2"/>
  <c r="BK192" i="2"/>
  <c r="BK230" i="2"/>
  <c r="BK187" i="2"/>
  <c r="J315" i="2"/>
  <c r="BK222" i="2"/>
  <c r="BK320" i="2"/>
  <c r="J266" i="2"/>
  <c r="BK216" i="2"/>
  <c r="J160" i="2"/>
  <c r="BK311" i="2"/>
  <c r="BK133" i="2"/>
  <c r="J145" i="2"/>
  <c r="BK127" i="2"/>
  <c r="J209" i="2"/>
  <c r="BK332" i="2"/>
  <c r="J239" i="2"/>
  <c r="J211" i="2"/>
  <c r="J326" i="2"/>
  <c r="J131" i="2"/>
  <c r="BK246" i="2"/>
  <c r="BK336" i="2"/>
  <c r="J257" i="2"/>
  <c r="J236" i="2"/>
  <c r="J216" i="2"/>
  <c r="BK119" i="2"/>
  <c r="BK294" i="2"/>
  <c r="BK129" i="2"/>
  <c r="J218" i="2"/>
  <c r="J320" i="2"/>
  <c r="BK183" i="2"/>
  <c r="BK208" i="2"/>
  <c r="BK340" i="2"/>
  <c r="J313" i="2"/>
  <c r="BK338" i="2"/>
  <c r="BK310" i="2"/>
  <c r="BK273" i="2"/>
  <c r="BK160" i="2"/>
  <c r="BK225" i="2"/>
  <c r="J278" i="2"/>
  <c r="BK345" i="2"/>
  <c r="J174" i="2"/>
  <c r="J142" i="2"/>
  <c r="BK283" i="2"/>
  <c r="J183" i="2"/>
  <c r="BK315" i="2"/>
  <c r="J176" i="2"/>
  <c r="BK239" i="2"/>
  <c r="J311" i="2"/>
  <c r="J243" i="2"/>
  <c r="BK228" i="2"/>
  <c r="BK140" i="2"/>
  <c r="J127" i="2"/>
  <c r="J299" i="2"/>
  <c r="BK206" i="2"/>
  <c r="BK211" i="2"/>
  <c r="J194" i="2"/>
  <c r="BK236" i="2"/>
  <c r="BK308" i="2"/>
  <c r="J263" i="2"/>
  <c r="BK252" i="2"/>
  <c r="J119" i="2"/>
  <c r="AS54" i="1"/>
  <c r="J230" i="2"/>
  <c r="J212" i="2"/>
  <c r="J228" i="2"/>
  <c r="BK218" i="2"/>
  <c r="J181" i="2"/>
  <c r="BK317" i="2"/>
  <c r="J166" i="2"/>
  <c r="BK131" i="2"/>
  <c r="J289" i="2"/>
  <c r="J133" i="2"/>
  <c r="J135" i="2"/>
  <c r="BK299" i="2"/>
  <c r="J213" i="2"/>
  <c r="J202" i="2"/>
  <c r="J225" i="2"/>
  <c r="J324" i="2"/>
  <c r="BK170" i="2"/>
  <c r="BK276" i="2"/>
  <c r="BK328" i="2"/>
  <c r="J185" i="2"/>
  <c r="J246" i="2"/>
  <c r="BK339" i="2"/>
  <c r="BK344" i="2"/>
  <c r="P108" i="2" l="1"/>
  <c r="T137" i="2"/>
  <c r="P184" i="2"/>
  <c r="BK118" i="2"/>
  <c r="J118" i="2" s="1"/>
  <c r="J62" i="2" s="1"/>
  <c r="R148" i="2"/>
  <c r="R147" i="2"/>
  <c r="R173" i="2"/>
  <c r="T205" i="2"/>
  <c r="P224" i="2"/>
  <c r="P221" i="2"/>
  <c r="R256" i="2"/>
  <c r="R235" i="2"/>
  <c r="BK314" i="2"/>
  <c r="J314" i="2"/>
  <c r="J82" i="2" s="1"/>
  <c r="BK325" i="2"/>
  <c r="J325" i="2"/>
  <c r="J84" i="2" s="1"/>
  <c r="P335" i="2"/>
  <c r="T118" i="2"/>
  <c r="R184" i="2"/>
  <c r="P215" i="2"/>
  <c r="R272" i="2"/>
  <c r="R314" i="2"/>
  <c r="P325" i="2"/>
  <c r="BK343" i="2"/>
  <c r="J343" i="2" s="1"/>
  <c r="J86" i="2" s="1"/>
  <c r="BK108" i="2"/>
  <c r="BK137" i="2"/>
  <c r="J137" i="2"/>
  <c r="J63" i="2" s="1"/>
  <c r="T148" i="2"/>
  <c r="T147" i="2" s="1"/>
  <c r="BK173" i="2"/>
  <c r="J173" i="2" s="1"/>
  <c r="J70" i="2" s="1"/>
  <c r="BK205" i="2"/>
  <c r="J205" i="2" s="1"/>
  <c r="J72" i="2" s="1"/>
  <c r="R215" i="2"/>
  <c r="BK256" i="2"/>
  <c r="J256" i="2"/>
  <c r="J77" i="2" s="1"/>
  <c r="T256" i="2"/>
  <c r="T235" i="2" s="1"/>
  <c r="P307" i="2"/>
  <c r="BK319" i="2"/>
  <c r="J319" i="2" s="1"/>
  <c r="J83" i="2" s="1"/>
  <c r="T325" i="2"/>
  <c r="R335" i="2"/>
  <c r="P118" i="2"/>
  <c r="P148" i="2"/>
  <c r="P147" i="2"/>
  <c r="T173" i="2"/>
  <c r="R205" i="2"/>
  <c r="BK224" i="2"/>
  <c r="BK221" i="2" s="1"/>
  <c r="J221" i="2" s="1"/>
  <c r="J74" i="2" s="1"/>
  <c r="J224" i="2"/>
  <c r="J75" i="2" s="1"/>
  <c r="T272" i="2"/>
  <c r="R307" i="2"/>
  <c r="P319" i="2"/>
  <c r="BK335" i="2"/>
  <c r="J335" i="2" s="1"/>
  <c r="J85" i="2" s="1"/>
  <c r="R343" i="2"/>
  <c r="R108" i="2"/>
  <c r="R137" i="2"/>
  <c r="BK184" i="2"/>
  <c r="J184" i="2" s="1"/>
  <c r="J71" i="2" s="1"/>
  <c r="BK215" i="2"/>
  <c r="J215" i="2" s="1"/>
  <c r="J73" i="2" s="1"/>
  <c r="T224" i="2"/>
  <c r="T221" i="2" s="1"/>
  <c r="P272" i="2"/>
  <c r="P314" i="2"/>
  <c r="R319" i="2"/>
  <c r="T343" i="2"/>
  <c r="R118" i="2"/>
  <c r="BK148" i="2"/>
  <c r="P173" i="2"/>
  <c r="P205" i="2"/>
  <c r="R224" i="2"/>
  <c r="R221" i="2"/>
  <c r="P256" i="2"/>
  <c r="P235" i="2"/>
  <c r="BK307" i="2"/>
  <c r="J307" i="2" s="1"/>
  <c r="J81" i="2" s="1"/>
  <c r="T314" i="2"/>
  <c r="R325" i="2"/>
  <c r="P343" i="2"/>
  <c r="T108" i="2"/>
  <c r="T107" i="2" s="1"/>
  <c r="P137" i="2"/>
  <c r="T184" i="2"/>
  <c r="T215" i="2"/>
  <c r="BK272" i="2"/>
  <c r="J272" i="2" s="1"/>
  <c r="J78" i="2" s="1"/>
  <c r="T307" i="2"/>
  <c r="T319" i="2"/>
  <c r="T335" i="2"/>
  <c r="BK165" i="2"/>
  <c r="J165" i="2" s="1"/>
  <c r="J67" i="2" s="1"/>
  <c r="BK235" i="2"/>
  <c r="J235" i="2" s="1"/>
  <c r="J76" i="2" s="1"/>
  <c r="BK169" i="2"/>
  <c r="J169" i="2"/>
  <c r="J68" i="2" s="1"/>
  <c r="BK159" i="2"/>
  <c r="J159" i="2"/>
  <c r="J66" i="2" s="1"/>
  <c r="J54" i="2"/>
  <c r="BE216" i="2"/>
  <c r="BE218" i="2"/>
  <c r="BE220" i="2"/>
  <c r="BE243" i="2"/>
  <c r="BE323" i="2"/>
  <c r="E48" i="2"/>
  <c r="F103" i="2"/>
  <c r="BE119" i="2"/>
  <c r="BE127" i="2"/>
  <c r="BE145" i="2"/>
  <c r="BE206" i="2"/>
  <c r="BE208" i="2"/>
  <c r="BE273" i="2"/>
  <c r="BE276" i="2"/>
  <c r="BE278" i="2"/>
  <c r="BE303" i="2"/>
  <c r="BE115" i="2"/>
  <c r="BE129" i="2"/>
  <c r="BE174" i="2"/>
  <c r="BE222" i="2"/>
  <c r="BE230" i="2"/>
  <c r="BE269" i="2"/>
  <c r="BE283" i="2"/>
  <c r="BE287" i="2"/>
  <c r="BE289" i="2"/>
  <c r="BE311" i="2"/>
  <c r="BE313" i="2"/>
  <c r="F54" i="2"/>
  <c r="BE112" i="2"/>
  <c r="BE135" i="2"/>
  <c r="BE160" i="2"/>
  <c r="BE170" i="2"/>
  <c r="BE192" i="2"/>
  <c r="BE199" i="2"/>
  <c r="BE212" i="2"/>
  <c r="BE225" i="2"/>
  <c r="BE228" i="2"/>
  <c r="BE246" i="2"/>
  <c r="BE254" i="2"/>
  <c r="BE318" i="2"/>
  <c r="BE326" i="2"/>
  <c r="BE328" i="2"/>
  <c r="BE334" i="2"/>
  <c r="BE336" i="2"/>
  <c r="BE339" i="2"/>
  <c r="J100" i="2"/>
  <c r="BE133" i="2"/>
  <c r="BE138" i="2"/>
  <c r="BE140" i="2"/>
  <c r="BE142" i="2"/>
  <c r="BE154" i="2"/>
  <c r="BE209" i="2"/>
  <c r="BE213" i="2"/>
  <c r="BE239" i="2"/>
  <c r="BE249" i="2"/>
  <c r="BE252" i="2"/>
  <c r="J55" i="2"/>
  <c r="BE149" i="2"/>
  <c r="BE181" i="2"/>
  <c r="BE194" i="2"/>
  <c r="BE211" i="2"/>
  <c r="BE294" i="2"/>
  <c r="BE166" i="2"/>
  <c r="BE183" i="2"/>
  <c r="BE185" i="2"/>
  <c r="BE201" i="2"/>
  <c r="BE202" i="2"/>
  <c r="BE233" i="2"/>
  <c r="BE236" i="2"/>
  <c r="BE257" i="2"/>
  <c r="BE260" i="2"/>
  <c r="BE263" i="2"/>
  <c r="BE266" i="2"/>
  <c r="BE280" i="2"/>
  <c r="BE317" i="2"/>
  <c r="BE332" i="2"/>
  <c r="BE338" i="2"/>
  <c r="BE345" i="2"/>
  <c r="BE109" i="2"/>
  <c r="BE120" i="2"/>
  <c r="BE122" i="2"/>
  <c r="BE131" i="2"/>
  <c r="BE176" i="2"/>
  <c r="BE187" i="2"/>
  <c r="BE241" i="2"/>
  <c r="BE299" i="2"/>
  <c r="BE305" i="2"/>
  <c r="BE308" i="2"/>
  <c r="BE310" i="2"/>
  <c r="BE315" i="2"/>
  <c r="BE320" i="2"/>
  <c r="BE322" i="2"/>
  <c r="BE324" i="2"/>
  <c r="BE330" i="2"/>
  <c r="BE340" i="2"/>
  <c r="BE342" i="2"/>
  <c r="BE344" i="2"/>
  <c r="F36" i="2"/>
  <c r="BC55" i="1"/>
  <c r="BC54" i="1" s="1"/>
  <c r="AY54" i="1" s="1"/>
  <c r="J34" i="2"/>
  <c r="AW55" i="1" s="1"/>
  <c r="F34" i="2"/>
  <c r="BA55" i="1" s="1"/>
  <c r="BA54" i="1" s="1"/>
  <c r="W30" i="1" s="1"/>
  <c r="F35" i="2"/>
  <c r="BB55" i="1" s="1"/>
  <c r="BB54" i="1" s="1"/>
  <c r="AX54" i="1" s="1"/>
  <c r="F37" i="2"/>
  <c r="BD55" i="1" s="1"/>
  <c r="BD54" i="1" s="1"/>
  <c r="W33" i="1" s="1"/>
  <c r="T302" i="2" l="1"/>
  <c r="T301" i="2" s="1"/>
  <c r="BK302" i="2"/>
  <c r="BK301" i="2" s="1"/>
  <c r="J301" i="2" s="1"/>
  <c r="J79" i="2" s="1"/>
  <c r="BK107" i="2"/>
  <c r="J107" i="2" s="1"/>
  <c r="J60" i="2" s="1"/>
  <c r="R302" i="2"/>
  <c r="R301" i="2"/>
  <c r="P302" i="2"/>
  <c r="P301" i="2" s="1"/>
  <c r="BK147" i="2"/>
  <c r="BK106" i="2" s="1"/>
  <c r="J106" i="2" s="1"/>
  <c r="J59" i="2" s="1"/>
  <c r="P172" i="2"/>
  <c r="R107" i="2"/>
  <c r="R172" i="2"/>
  <c r="T172" i="2"/>
  <c r="T106" i="2" s="1"/>
  <c r="P107" i="2"/>
  <c r="J148" i="2"/>
  <c r="J65" i="2" s="1"/>
  <c r="BK172" i="2"/>
  <c r="J172" i="2"/>
  <c r="J69" i="2" s="1"/>
  <c r="J302" i="2"/>
  <c r="J80" i="2"/>
  <c r="J108" i="2"/>
  <c r="J61" i="2"/>
  <c r="F33" i="2"/>
  <c r="AZ55" i="1" s="1"/>
  <c r="AZ54" i="1" s="1"/>
  <c r="W29" i="1" s="1"/>
  <c r="J33" i="2"/>
  <c r="AV55" i="1" s="1"/>
  <c r="AT55" i="1" s="1"/>
  <c r="AW54" i="1"/>
  <c r="AK30" i="1" s="1"/>
  <c r="W32" i="1"/>
  <c r="W31" i="1"/>
  <c r="P106" i="2" l="1"/>
  <c r="AU55" i="1" s="1"/>
  <c r="AU54" i="1" s="1"/>
  <c r="J147" i="2"/>
  <c r="J64" i="2" s="1"/>
  <c r="R106" i="2"/>
  <c r="AV54" i="1"/>
  <c r="AK29" i="1"/>
  <c r="J30" i="2"/>
  <c r="AG55" i="1"/>
  <c r="AG54" i="1" s="1"/>
  <c r="AK26" i="1" s="1"/>
  <c r="J39" i="2" l="1"/>
  <c r="AN55" i="1"/>
  <c r="AK35" i="1"/>
  <c r="AT54" i="1"/>
  <c r="AN54" i="1" s="1"/>
</calcChain>
</file>

<file path=xl/sharedStrings.xml><?xml version="1.0" encoding="utf-8"?>
<sst xmlns="http://schemas.openxmlformats.org/spreadsheetml/2006/main" count="3085" uniqueCount="871">
  <si>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</si>
  <si>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</si>
  <si>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</si>
  <si>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</si>
  <si>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</si>
  <si>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</si>
  <si>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</si>
  <si>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</si>
  <si>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</si>
  <si>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</si>
  <si>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</si>
  <si>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</si>
  <si>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</si>
  <si>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</si>
  <si>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</si>
  <si>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</si>
  <si>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</si>
  <si>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</si>
  <si>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</si>
  <si>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</si>
  <si>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</si>
  <si>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</si>
  <si>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</si>
  <si>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</si>
  <si>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</si>
  <si>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</si>
  <si>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</si>
  <si>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</si>
  <si>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</si>
  <si>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</si>
  <si>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</si>
  <si>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</si>
  <si>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</si>
  <si>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</si>
  <si>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</si>
  <si>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</si>
  <si>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</si>
  <si>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</si>
  <si>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</si>
  <si>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</si>
  <si>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</si>
  <si>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</si>
  <si>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</si>
  <si>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</si>
  <si>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</si>
  <si>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</si>
  <si>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</si>
  <si>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</si>
  <si>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</si>
  <si>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</si>
  <si>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</si>
  <si>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</si>
  <si>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</si>
  <si>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</si>
  <si>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</si>
  <si>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</si>
  <si>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</si>
  <si>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</si>
  <si>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</si>
  <si>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</si>
  <si>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</si>
  <si>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</si>
  <si>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</si>
  <si>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</si>
  <si>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</si>
  <si>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</si>
  <si>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</si>
  <si>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</si>
  <si>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</si>
  <si>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</si>
  <si>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</si>
  <si>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</si>
  <si>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</si>
  <si>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</si>
  <si>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</t>
  </si>
  <si>
    <t>11. prostor - 12. patro</t>
  </si>
  <si>
    <t>STA</t>
  </si>
  <si>
    <t>1</t>
  </si>
  <si>
    <t>{a23a4763-5cbd-4d35-a178-7b7e9e78e531}</t>
  </si>
  <si>
    <t>2</t>
  </si>
  <si>
    <t>obklad</t>
  </si>
  <si>
    <t>Plocha ker. obkladu</t>
  </si>
  <si>
    <t>m2</t>
  </si>
  <si>
    <t>9,593</t>
  </si>
  <si>
    <t>3</t>
  </si>
  <si>
    <t>F011</t>
  </si>
  <si>
    <t>Plochy místností - dlažba, vč. prostoru mezi dveřmi</t>
  </si>
  <si>
    <t>1,362</t>
  </si>
  <si>
    <t>KRYCÍ LIST SOUPISU PRACÍ</t>
  </si>
  <si>
    <t>Obklad01</t>
  </si>
  <si>
    <t>Keramický obklad 1 NP, obvod</t>
  </si>
  <si>
    <t>bm</t>
  </si>
  <si>
    <t>4,68</t>
  </si>
  <si>
    <t>Objekt:</t>
  </si>
  <si>
    <t>11 - 11. prostor - 12.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</si>
  <si>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</si>
  <si>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</si>
  <si>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</si>
  <si>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</si>
  <si>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</si>
  <si>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</si>
  <si>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</si>
  <si>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</si>
  <si>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</si>
  <si>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</si>
  <si>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</si>
  <si>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</si>
  <si>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</si>
  <si>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</si>
  <si>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</si>
  <si>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</si>
  <si>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</si>
  <si>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</si>
  <si>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</si>
  <si>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</si>
  <si>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</si>
  <si>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</si>
  <si>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</si>
  <si>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</si>
  <si>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</si>
  <si>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</si>
  <si>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</si>
  <si>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</si>
  <si>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</si>
  <si>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</si>
  <si>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</si>
  <si>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</si>
  <si>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</si>
  <si>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</si>
  <si>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</si>
  <si>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</si>
  <si>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</si>
  <si>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</si>
  <si>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</si>
  <si>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</si>
  <si>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</si>
  <si>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</si>
  <si>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</si>
  <si>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</si>
  <si>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</si>
  <si>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</si>
  <si>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</si>
  <si>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</si>
  <si>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</si>
  <si>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</si>
  <si>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965081213</t>
  </si>
  <si>
    <t>Bourání podlah z dlaždic bez podkladního lože nebo mazaniny, s jakoukoliv výplní spár keramických nebo xylolitových tl. do 10 mm, plochy přes 1 m2</t>
  </si>
  <si>
    <t>4</t>
  </si>
  <si>
    <t>1283985467</t>
  </si>
  <si>
    <t>Online PSC</t>
  </si>
  <si>
    <t>https://podminky.urs.cz/item/CS_URS_2025_01/965081213</t>
  </si>
  <si>
    <t>VV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</si>
  <si>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</si>
  <si>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</si>
  <si>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</si>
  <si>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</si>
  <si>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</si>
  <si>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</si>
  <si>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</si>
  <si>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</si>
  <si>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1,362*2 'Přepočtené koeficientem množství</t>
  </si>
  <si>
    <t>964</t>
  </si>
  <si>
    <t>Otvorové výplně, ostatní</t>
  </si>
  <si>
    <t>725210821R</t>
  </si>
  <si>
    <t xml:space="preserve">Demontáž dřezu a linky </t>
  </si>
  <si>
    <t>soubor</t>
  </si>
  <si>
    <t>vlastní</t>
  </si>
  <si>
    <t>16</t>
  </si>
  <si>
    <t>-1188022762</t>
  </si>
  <si>
    <t>5</t>
  </si>
  <si>
    <t>725820801</t>
  </si>
  <si>
    <t>Demontáž baterií nástěnných do G 3/4</t>
  </si>
  <si>
    <t>299853512</t>
  </si>
  <si>
    <t>https://podminky.urs.cz/item/CS_URS_2025_01/725820801</t>
  </si>
  <si>
    <t>6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</si>
  <si>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</si>
  <si>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</si>
  <si>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</si>
  <si>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</si>
  <si>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</si>
  <si>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"voda"2*0,5</t>
  </si>
  <si>
    <t>"kanalizace"0,5</t>
  </si>
  <si>
    <t>Součet</t>
  </si>
  <si>
    <t>7</t>
  </si>
  <si>
    <t>741315823</t>
  </si>
  <si>
    <t>Demontáž zásuvek bez zachování funkčnosti (do suti) domovních polozapuštěných nebo zapuštěných, pro prostředí normální do 16 A, připojení šroubové 2P+PE</t>
  </si>
  <si>
    <t>kus</t>
  </si>
  <si>
    <t>935576409</t>
  </si>
  <si>
    <t>https://podminky.urs.cz/item/CS_URS_2025_01/741315823</t>
  </si>
  <si>
    <t>8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</si>
  <si>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</si>
  <si>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</si>
  <si>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</si>
  <si>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</si>
  <si>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9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</si>
  <si>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</si>
  <si>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</si>
  <si>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</si>
  <si>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</si>
  <si>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10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</si>
  <si>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</si>
  <si>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</si>
  <si>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</si>
  <si>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</si>
  <si>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</si>
  <si>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</si>
  <si>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</si>
  <si>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</si>
  <si>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997</t>
  </si>
  <si>
    <t>Přesun sutě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</si>
  <si>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</si>
  <si>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</si>
  <si>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</si>
  <si>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</si>
  <si>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</si>
  <si>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13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</si>
  <si>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</si>
  <si>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</si>
  <si>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</si>
  <si>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</si>
  <si>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14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</si>
  <si>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</si>
  <si>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</si>
  <si>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</si>
  <si>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</si>
  <si>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0,081*24 'Přepočtené koeficientem množství</t>
  </si>
  <si>
    <t>15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</si>
  <si>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</si>
  <si>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</si>
  <si>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</si>
  <si>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</si>
  <si>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</si>
  <si>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</si>
  <si>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</si>
  <si>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</si>
  <si>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</si>
  <si>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</si>
  <si>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</si>
  <si>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"pro ZTI"0,07*3*0,5</t>
  </si>
  <si>
    <t>"elektro"0,03*3</t>
  </si>
  <si>
    <t>17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</si>
  <si>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</si>
  <si>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</si>
  <si>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</si>
  <si>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</si>
  <si>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</si>
  <si>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</si>
  <si>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Ostatní konstrukce a práce, bourání</t>
  </si>
  <si>
    <t>18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</si>
  <si>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</si>
  <si>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</si>
  <si>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</si>
  <si>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</si>
  <si>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</si>
  <si>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</si>
  <si>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</si>
  <si>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19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</si>
  <si>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</si>
  <si>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</si>
  <si>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</si>
  <si>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</si>
  <si>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</si>
  <si>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</si>
  <si>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20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</si>
  <si>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</si>
  <si>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</si>
  <si>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</si>
  <si>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</si>
  <si>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</si>
  <si>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</si>
  <si>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</si>
  <si>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</si>
  <si>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</si>
  <si>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</si>
  <si>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</si>
  <si>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</si>
  <si>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22</t>
  </si>
  <si>
    <t>721174043</t>
  </si>
  <si>
    <t>Potrubí z trub polypropylenových připojovací DN 50</t>
  </si>
  <si>
    <t>2076422666</t>
  </si>
  <si>
    <t>https://podminky.urs.cz/item/CS_URS_2025_01/721174043</t>
  </si>
  <si>
    <t>23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</si>
  <si>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</si>
  <si>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</si>
  <si>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</si>
  <si>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</si>
  <si>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24</t>
  </si>
  <si>
    <t>K004</t>
  </si>
  <si>
    <t>D+M napojení na stávající rozvod ve stupačce - kanalizace</t>
  </si>
  <si>
    <t>ks</t>
  </si>
  <si>
    <t>760144637</t>
  </si>
  <si>
    <t>722</t>
  </si>
  <si>
    <t>Zdravotechnika - vnitřní vodovod</t>
  </si>
  <si>
    <t>25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</si>
  <si>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</si>
  <si>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</si>
  <si>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</si>
  <si>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</si>
  <si>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26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</si>
  <si>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</si>
  <si>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</si>
  <si>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</si>
  <si>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</si>
  <si>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27</t>
  </si>
  <si>
    <t>722220121</t>
  </si>
  <si>
    <t>Armatury s jedním závitem nástěnky pro baterii G 1/2"</t>
  </si>
  <si>
    <t>pár</t>
  </si>
  <si>
    <t>725396508</t>
  </si>
  <si>
    <t>https://podminky.urs.cz/item/CS_URS_2025_01/722220121</t>
  </si>
  <si>
    <t>28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</si>
  <si>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</si>
  <si>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</si>
  <si>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</si>
  <si>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</si>
  <si>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29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</si>
  <si>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</si>
  <si>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</si>
  <si>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</si>
  <si>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</si>
  <si>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30</t>
  </si>
  <si>
    <t>K005</t>
  </si>
  <si>
    <t>D+M napojení na stávající rozvod ve stupačce - vodovod</t>
  </si>
  <si>
    <t>1477908529</t>
  </si>
  <si>
    <t>31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</si>
  <si>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</si>
  <si>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</si>
  <si>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</si>
  <si>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</si>
  <si>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</si>
  <si>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</si>
  <si>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32</t>
  </si>
  <si>
    <t>725291667</t>
  </si>
  <si>
    <t>Montáž doplňků zařízení koupelen a záchodů piktogramu</t>
  </si>
  <si>
    <t>-615275305</t>
  </si>
  <si>
    <t>https://podminky.urs.cz/item/CS_URS_2025_01/725291667</t>
  </si>
  <si>
    <t>33</t>
  </si>
  <si>
    <t>M</t>
  </si>
  <si>
    <t>73558009</t>
  </si>
  <si>
    <t>piktogram 120x120 nalepovací různé symboly matný nerez</t>
  </si>
  <si>
    <t>-430373810</t>
  </si>
  <si>
    <t>34</t>
  </si>
  <si>
    <t>725829121</t>
  </si>
  <si>
    <t>Baterie umyvadlové montáž ostatních typů nástěnných pákových nebo klasických</t>
  </si>
  <si>
    <t>988399550</t>
  </si>
  <si>
    <t>https://podminky.urs.cz/item/CS_URS_2025_01/725829121</t>
  </si>
  <si>
    <t>35</t>
  </si>
  <si>
    <t>55144048</t>
  </si>
  <si>
    <t>baterie umyvadlová páková</t>
  </si>
  <si>
    <t>1045816024</t>
  </si>
  <si>
    <t>36</t>
  </si>
  <si>
    <t>K011</t>
  </si>
  <si>
    <t>D+M linka a dřez dle PD</t>
  </si>
  <si>
    <t>kpl</t>
  </si>
  <si>
    <t>1429336391</t>
  </si>
  <si>
    <t>37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</si>
  <si>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</si>
  <si>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</si>
  <si>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</si>
  <si>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</si>
  <si>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751</t>
  </si>
  <si>
    <t>Vzduchotechnika</t>
  </si>
  <si>
    <t>38</t>
  </si>
  <si>
    <t>751398812</t>
  </si>
  <si>
    <t>Demontáž ostatních zařízení větrací mřížky z kruhového potrubí, průměru přes 100 do 200 mm</t>
  </si>
  <si>
    <t>-1835557700</t>
  </si>
  <si>
    <t>https://podminky.urs.cz/item/CS_URS_2025_01/751398812</t>
  </si>
  <si>
    <t>39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</si>
  <si>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</si>
  <si>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</si>
  <si>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</si>
  <si>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</si>
  <si>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40</t>
  </si>
  <si>
    <t>42972567</t>
  </si>
  <si>
    <t>mřížka větrací plastová na kruhové potrubí D 200mm</t>
  </si>
  <si>
    <t>-1774132962</t>
  </si>
  <si>
    <t>763</t>
  </si>
  <si>
    <t>Konstrukce suché výstavby</t>
  </si>
  <si>
    <t>41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</si>
  <si>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</si>
  <si>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</si>
  <si>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</si>
  <si>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</si>
  <si>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</si>
  <si>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</si>
  <si>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42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</si>
  <si>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</si>
  <si>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</si>
  <si>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</si>
  <si>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</si>
  <si>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43</t>
  </si>
  <si>
    <t>63126363</t>
  </si>
  <si>
    <t>panel akustický hygienický povrch skelná tkanina odolná proti mikroorganismům hrana zatřená rovná αw=0,80 viditelný rastr š 24mm bílý tl 20mm</t>
  </si>
  <si>
    <t>544467238</t>
  </si>
  <si>
    <t>1,362*1,05 'Přepočtené koeficientem množství</t>
  </si>
  <si>
    <t>44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</si>
  <si>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</si>
  <si>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</si>
  <si>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</si>
  <si>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</si>
  <si>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</si>
  <si>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45</t>
  </si>
  <si>
    <t>59036253</t>
  </si>
  <si>
    <t>lišta obvodová rastru nosného pro kazetové minerální podhledy Pz lakovaná v 22mm</t>
  </si>
  <si>
    <t>960650513</t>
  </si>
  <si>
    <t>4,68*1,05 'Přepočtené koeficientem množství</t>
  </si>
  <si>
    <t>771</t>
  </si>
  <si>
    <t>Podlahy z dlaždic</t>
  </si>
  <si>
    <t>46</t>
  </si>
  <si>
    <t>771111011</t>
  </si>
  <si>
    <t>Příprava podkladu před provedením dlažby vysátí podlah</t>
  </si>
  <si>
    <t>-1002524901</t>
  </si>
  <si>
    <t>https://podminky.urs.cz/item/CS_URS_2025_01/771111011</t>
  </si>
  <si>
    <t>47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</si>
  <si>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</si>
  <si>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</si>
  <si>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</si>
  <si>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</si>
  <si>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48</t>
  </si>
  <si>
    <t>59761177</t>
  </si>
  <si>
    <t>dlažba keramická nemrazuvzdorná R9 povrch hladký/matný tl do 10mm přes 4 do 6ks/m2</t>
  </si>
  <si>
    <t>924173777</t>
  </si>
  <si>
    <t>1,362*1,1 'Přepočtené koeficientem množství</t>
  </si>
  <si>
    <t>49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</si>
  <si>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</si>
  <si>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</si>
  <si>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</si>
  <si>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</si>
  <si>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50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</si>
  <si>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</si>
  <si>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</si>
  <si>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</si>
  <si>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</si>
  <si>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51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</si>
  <si>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</si>
  <si>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</si>
  <si>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</si>
  <si>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</si>
  <si>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0,8</t>
  </si>
  <si>
    <t>52</t>
  </si>
  <si>
    <t>59054100</t>
  </si>
  <si>
    <t>profil přechodový Al s pohyblivým ramenem 8x20mm</t>
  </si>
  <si>
    <t>1569274919</t>
  </si>
  <si>
    <t>0,8*1,1 'Přepočtené koeficientem množství</t>
  </si>
  <si>
    <t>53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</si>
  <si>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</si>
  <si>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</si>
  <si>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</si>
  <si>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</si>
  <si>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</si>
  <si>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</si>
  <si>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54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</si>
  <si>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</si>
  <si>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</si>
  <si>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</si>
  <si>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</si>
  <si>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55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</si>
  <si>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</si>
  <si>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</si>
  <si>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</si>
  <si>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</si>
  <si>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</t>
  </si>
  <si>
    <t>56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</si>
  <si>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</si>
  <si>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</si>
  <si>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</si>
  <si>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</si>
  <si>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</si>
  <si>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</si>
  <si>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2,064*1,5 'Přepočtené koeficientem množství</t>
  </si>
  <si>
    <t>57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</si>
  <si>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</si>
  <si>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</si>
  <si>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</si>
  <si>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</si>
  <si>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58</t>
  </si>
  <si>
    <t>28355022</t>
  </si>
  <si>
    <t>páska pružná těsnící hydroizolační š do 125mm</t>
  </si>
  <si>
    <t>-313286519</t>
  </si>
  <si>
    <t>Poznámka k položce:_x000D_
Pás pogumovaný</t>
  </si>
  <si>
    <t>4,68*1,1 'Přepočtené koeficientem množství</t>
  </si>
  <si>
    <t>781</t>
  </si>
  <si>
    <t>Dokončovací práce - obklady</t>
  </si>
  <si>
    <t>59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</si>
  <si>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</si>
  <si>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</si>
  <si>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</si>
  <si>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</si>
  <si>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60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</si>
  <si>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</si>
  <si>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</si>
  <si>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</si>
  <si>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</si>
  <si>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61</t>
  </si>
  <si>
    <t>59761707</t>
  </si>
  <si>
    <t>obklad keramický nemrazuvzdorný povrch hladký/lesklý tl do 10mm přes 4 do 6ks/m2</t>
  </si>
  <si>
    <t>-375147238</t>
  </si>
  <si>
    <t>9,593*1,1 'Přepočtené koeficientem množství</t>
  </si>
  <si>
    <t>62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</si>
  <si>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</si>
  <si>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</si>
  <si>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</si>
  <si>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</si>
  <si>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63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</si>
  <si>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</si>
  <si>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</si>
  <si>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</si>
  <si>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</si>
  <si>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 - vstup"2*2,02+0,8</t>
  </si>
  <si>
    <t>64</t>
  </si>
  <si>
    <t>59054132</t>
  </si>
  <si>
    <t>profil ukončovací pro vnější hrany obkladů hliník leskle eloxovaný chromem 8x2500mm</t>
  </si>
  <si>
    <t>-332123119</t>
  </si>
  <si>
    <t>4,84*1,1 'Přepočtené koeficientem množství</t>
  </si>
  <si>
    <t>65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</si>
  <si>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</si>
  <si>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</si>
  <si>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</si>
  <si>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</si>
  <si>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kouty"2,395*4</t>
  </si>
  <si>
    <t>66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</si>
  <si>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</si>
  <si>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</si>
  <si>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</si>
  <si>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</si>
  <si>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</si>
  <si>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"elektro"4*1</t>
  </si>
  <si>
    <t>67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</si>
  <si>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</si>
  <si>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</si>
  <si>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</si>
  <si>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</si>
  <si>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Práce a dodávky M</t>
  </si>
  <si>
    <t>21-M</t>
  </si>
  <si>
    <t>Elektromontáže</t>
  </si>
  <si>
    <t>68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</si>
  <si>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</si>
  <si>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</si>
  <si>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</si>
  <si>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</si>
  <si>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69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</si>
  <si>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</si>
  <si>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</si>
  <si>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</si>
  <si>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</si>
  <si>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</si>
  <si>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</si>
  <si>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70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</si>
  <si>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</si>
  <si>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</si>
  <si>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</si>
  <si>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</si>
  <si>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71</t>
  </si>
  <si>
    <t>34571521</t>
  </si>
  <si>
    <t>krabice pod omítku PVC odbočná kruhová D 70mm s víčkem a svorkovnicí</t>
  </si>
  <si>
    <t>1754990767</t>
  </si>
  <si>
    <t>72</t>
  </si>
  <si>
    <t>741112061</t>
  </si>
  <si>
    <t>Montáž krabice přístrojová zapuštěná plastová kruhová</t>
  </si>
  <si>
    <t>325255391</t>
  </si>
  <si>
    <t>https://podminky.urs.cz/item/CS_URS_2025_01/741112061</t>
  </si>
  <si>
    <t>73</t>
  </si>
  <si>
    <t>34571450</t>
  </si>
  <si>
    <t>krabice pod omítku PVC přístrojová kruhová D 70mm</t>
  </si>
  <si>
    <t>1533198490</t>
  </si>
  <si>
    <t>211</t>
  </si>
  <si>
    <t>Zásuvky</t>
  </si>
  <si>
    <t>74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</si>
  <si>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</si>
  <si>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</si>
  <si>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</si>
  <si>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</si>
  <si>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75</t>
  </si>
  <si>
    <t>34539059</t>
  </si>
  <si>
    <t>rámeček jednonásobný</t>
  </si>
  <si>
    <t>1142090288</t>
  </si>
  <si>
    <t>76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</si>
  <si>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</si>
  <si>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</si>
  <si>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</si>
  <si>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</si>
  <si>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</si>
  <si>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77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</si>
  <si>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</si>
  <si>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</si>
  <si>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</si>
  <si>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</si>
  <si>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78</t>
  </si>
  <si>
    <t>34539010</t>
  </si>
  <si>
    <t>přístroj spínače jednopólového, řazení 1, 1So bezšroubové svorky</t>
  </si>
  <si>
    <t>-683354356</t>
  </si>
  <si>
    <t>79</t>
  </si>
  <si>
    <t>34539049</t>
  </si>
  <si>
    <t>kryt spínače jednoduchý</t>
  </si>
  <si>
    <t>-1212040414</t>
  </si>
  <si>
    <t>80</t>
  </si>
  <si>
    <t>34539059.1</t>
  </si>
  <si>
    <t>-269562847</t>
  </si>
  <si>
    <t>213</t>
  </si>
  <si>
    <t>Vodiče</t>
  </si>
  <si>
    <t>81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</si>
  <si>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</si>
  <si>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</si>
  <si>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</si>
  <si>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</si>
  <si>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82</t>
  </si>
  <si>
    <t>34111030</t>
  </si>
  <si>
    <t>kabel instalační jádro Cu plné izolace PVC plášť PVC 450/750V (CYKY) 3x1,5mm2</t>
  </si>
  <si>
    <t>-1548736427</t>
  </si>
  <si>
    <t>2*1,15 'Přepočtené koeficientem množství</t>
  </si>
  <si>
    <t>83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</si>
  <si>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</si>
  <si>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</si>
  <si>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</si>
  <si>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</si>
  <si>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84</t>
  </si>
  <si>
    <t>34111036</t>
  </si>
  <si>
    <t>kabel instalační jádro Cu plné izolace PVC plášť PVC 450/750V (CYKY) 3x2,5mm2</t>
  </si>
  <si>
    <t>-2041485473</t>
  </si>
  <si>
    <t>1*1,15 'Přepočtené koeficientem množství</t>
  </si>
  <si>
    <t>85</t>
  </si>
  <si>
    <t>K007</t>
  </si>
  <si>
    <t xml:space="preserve">Napojení na stávající rozvod </t>
  </si>
  <si>
    <t>-714331054</t>
  </si>
  <si>
    <t>216</t>
  </si>
  <si>
    <t>Osvětlení</t>
  </si>
  <si>
    <t>86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</si>
  <si>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</si>
  <si>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</si>
  <si>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</si>
  <si>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</si>
  <si>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87</t>
  </si>
  <si>
    <t>34513187</t>
  </si>
  <si>
    <t>objímka žárovky E27 svorcová 13x1 keramická 1332-857 s kovovým kroužkem</t>
  </si>
  <si>
    <t>807262816</t>
  </si>
  <si>
    <t>88</t>
  </si>
  <si>
    <t>34711210</t>
  </si>
  <si>
    <t>žárovka čirá E27/42W</t>
  </si>
  <si>
    <t>-59704954</t>
  </si>
  <si>
    <t>89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</si>
  <si>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</si>
  <si>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</si>
  <si>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1852316647</t>
  </si>
  <si>
    <t>https://podminky.urs.cz/item/CS_URS_2025_01/741372112</t>
  </si>
  <si>
    <t>90</t>
  </si>
  <si>
    <t>34825011</t>
  </si>
  <si>
    <t>svítidlo vestavné stropní panelové čtvercové/obdélníkové 0,09-0,36m2 - odolné vlhkosti</t>
  </si>
  <si>
    <t>1168962520</t>
  </si>
  <si>
    <t>VRN</t>
  </si>
  <si>
    <t>Vedlejší rozpočtové náklady</t>
  </si>
  <si>
    <t>91</t>
  </si>
  <si>
    <t>K002</t>
  </si>
  <si>
    <t>Zařízení staveniště vč. zabezpečení stavby</t>
  </si>
  <si>
    <t>-363362025</t>
  </si>
  <si>
    <t>92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</si>
  <si>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</si>
  <si>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</si>
  <si>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</si>
  <si>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</si>
  <si>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</si>
  <si>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1,465*0,875+0,8*0,1</t>
  </si>
  <si>
    <t>Použití figury:</t>
  </si>
  <si>
    <t>Montáž podstropních panelů s rozšířenou zvukovou pohltivostí zavěšených na polozapuštěný rošt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</si>
  <si>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</si>
  <si>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</si>
  <si>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</si>
  <si>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</si>
  <si>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</si>
  <si>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</si>
  <si>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</si>
  <si>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</si>
  <si>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2,395*Obklad01</t>
  </si>
  <si>
    <t>"odpočet otvorů"-0,8*2,02</t>
  </si>
  <si>
    <t>Oprava vnitřní vápenocementové hrubé omítky tl do 20 mm stěn v rozsahu plochy přes 30 do 50 %</t>
  </si>
  <si>
    <t>Nátěr penetrační na stěnu</t>
  </si>
  <si>
    <t>Příplatek k montáži obkladů keramických lepených cementovým flexibilním lepidlem za plochu do 10 m2</t>
  </si>
  <si>
    <t>(1,465+0,875)*2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</si>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</sst>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97013509" TargetMode="External"/><Relationship Id="rId18" Type="http://schemas.openxmlformats.org/officeDocument/2006/relationships/hyperlink" Target="https://podminky.urs.cz/item/CS_URS_2025_01/949101111" TargetMode="External"/><Relationship Id="rId26" Type="http://schemas.openxmlformats.org/officeDocument/2006/relationships/hyperlink" Target="https://podminky.urs.cz/item/CS_URS_2025_01/722290226" TargetMode="External"/><Relationship Id="rId39" Type="http://schemas.openxmlformats.org/officeDocument/2006/relationships/hyperlink" Target="https://podminky.urs.cz/item/CS_URS_2025_01/771577211" TargetMode="External"/><Relationship Id="rId21" Type="http://schemas.openxmlformats.org/officeDocument/2006/relationships/hyperlink" Target="https://podminky.urs.cz/item/CS_URS_2025_01/721174043" TargetMode="External"/><Relationship Id="rId34" Type="http://schemas.openxmlformats.org/officeDocument/2006/relationships/hyperlink" Target="https://podminky.urs.cz/item/CS_URS_2025_01/998763331" TargetMode="External"/><Relationship Id="rId42" Type="http://schemas.openxmlformats.org/officeDocument/2006/relationships/hyperlink" Target="https://podminky.urs.cz/item/CS_URS_2025_01/998771121" TargetMode="External"/><Relationship Id="rId47" Type="http://schemas.openxmlformats.org/officeDocument/2006/relationships/hyperlink" Target="https://podminky.urs.cz/item/CS_URS_2025_01/781474164" TargetMode="External"/><Relationship Id="rId50" Type="http://schemas.openxmlformats.org/officeDocument/2006/relationships/hyperlink" Target="https://podminky.urs.cz/item/CS_URS_2025_01/781495115" TargetMode="External"/><Relationship Id="rId55" Type="http://schemas.openxmlformats.org/officeDocument/2006/relationships/hyperlink" Target="https://podminky.urs.cz/item/CS_URS_2025_01/741112101" TargetMode="External"/><Relationship Id="rId63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741313873" TargetMode="External"/><Relationship Id="rId2" Type="http://schemas.openxmlformats.org/officeDocument/2006/relationships/hyperlink" Target="https://podminky.urs.cz/item/CS_URS_2025_01/965046111" TargetMode="External"/><Relationship Id="rId16" Type="http://schemas.openxmlformats.org/officeDocument/2006/relationships/hyperlink" Target="https://podminky.urs.cz/item/CS_URS_2025_01/612325403" TargetMode="External"/><Relationship Id="rId29" Type="http://schemas.openxmlformats.org/officeDocument/2006/relationships/hyperlink" Target="https://podminky.urs.cz/item/CS_URS_2025_01/725291667" TargetMode="External"/><Relationship Id="rId11" Type="http://schemas.openxmlformats.org/officeDocument/2006/relationships/hyperlink" Target="https://podminky.urs.cz/item/CS_URS_2025_01/997013211" TargetMode="External"/><Relationship Id="rId24" Type="http://schemas.openxmlformats.org/officeDocument/2006/relationships/hyperlink" Target="https://podminky.urs.cz/item/CS_URS_2025_01/722174022" TargetMode="External"/><Relationship Id="rId32" Type="http://schemas.openxmlformats.org/officeDocument/2006/relationships/hyperlink" Target="https://podminky.urs.cz/item/CS_URS_2025_01/751398812" TargetMode="External"/><Relationship Id="rId37" Type="http://schemas.openxmlformats.org/officeDocument/2006/relationships/hyperlink" Target="https://podminky.urs.cz/item/CS_URS_2025_01/771111011" TargetMode="External"/><Relationship Id="rId40" Type="http://schemas.openxmlformats.org/officeDocument/2006/relationships/hyperlink" Target="https://podminky.urs.cz/item/CS_URS_2025_01/771121011" TargetMode="External"/><Relationship Id="rId45" Type="http://schemas.openxmlformats.org/officeDocument/2006/relationships/hyperlink" Target="https://podminky.urs.cz/item/CS_URS_2025_01/781131237" TargetMode="External"/><Relationship Id="rId53" Type="http://schemas.openxmlformats.org/officeDocument/2006/relationships/hyperlink" Target="https://podminky.urs.cz/item/CS_URS_2025_01/741810001" TargetMode="External"/><Relationship Id="rId58" Type="http://schemas.openxmlformats.org/officeDocument/2006/relationships/hyperlink" Target="https://podminky.urs.cz/item/CS_URS_2025_01/741310101" TargetMode="External"/><Relationship Id="rId5" Type="http://schemas.openxmlformats.org/officeDocument/2006/relationships/hyperlink" Target="https://podminky.urs.cz/item/CS_URS_2025_01/969041111" TargetMode="External"/><Relationship Id="rId61" Type="http://schemas.openxmlformats.org/officeDocument/2006/relationships/hyperlink" Target="https://podminky.urs.cz/item/CS_URS_2025_01/741330335" TargetMode="External"/><Relationship Id="rId19" Type="http://schemas.openxmlformats.org/officeDocument/2006/relationships/hyperlink" Target="https://podminky.urs.cz/item/CS_URS_2025_01/998018001" TargetMode="External"/><Relationship Id="rId14" Type="http://schemas.openxmlformats.org/officeDocument/2006/relationships/hyperlink" Target="https://podminky.urs.cz/item/CS_URS_2025_01/997013631" TargetMode="External"/><Relationship Id="rId22" Type="http://schemas.openxmlformats.org/officeDocument/2006/relationships/hyperlink" Target="https://podminky.urs.cz/item/CS_URS_2025_01/721194105" TargetMode="External"/><Relationship Id="rId27" Type="http://schemas.openxmlformats.org/officeDocument/2006/relationships/hyperlink" Target="https://podminky.urs.cz/item/CS_URS_2025_01/722290234" TargetMode="External"/><Relationship Id="rId30" Type="http://schemas.openxmlformats.org/officeDocument/2006/relationships/hyperlink" Target="https://podminky.urs.cz/item/CS_URS_2025_01/725829121" TargetMode="External"/><Relationship Id="rId35" Type="http://schemas.openxmlformats.org/officeDocument/2006/relationships/hyperlink" Target="https://podminky.urs.cz/item/CS_URS_2025_01/714121012" TargetMode="External"/><Relationship Id="rId43" Type="http://schemas.openxmlformats.org/officeDocument/2006/relationships/hyperlink" Target="https://podminky.urs.cz/item/CS_URS_2025_01/771591207" TargetMode="External"/><Relationship Id="rId48" Type="http://schemas.openxmlformats.org/officeDocument/2006/relationships/hyperlink" Target="https://podminky.urs.cz/item/CS_URS_2025_01/781472291" TargetMode="External"/><Relationship Id="rId56" Type="http://schemas.openxmlformats.org/officeDocument/2006/relationships/hyperlink" Target="https://podminky.urs.cz/item/CS_URS_2025_01/741112061" TargetMode="External"/><Relationship Id="rId8" Type="http://schemas.openxmlformats.org/officeDocument/2006/relationships/hyperlink" Target="https://podminky.urs.cz/item/CS_URS_2025_01/741125811" TargetMode="External"/><Relationship Id="rId51" Type="http://schemas.openxmlformats.org/officeDocument/2006/relationships/hyperlink" Target="https://podminky.urs.cz/item/CS_URS_2025_01/781495142" TargetMode="External"/><Relationship Id="rId3" Type="http://schemas.openxmlformats.org/officeDocument/2006/relationships/hyperlink" Target="https://podminky.urs.cz/item/CS_URS_2025_01/965046119" TargetMode="External"/><Relationship Id="rId12" Type="http://schemas.openxmlformats.org/officeDocument/2006/relationships/hyperlink" Target="https://podminky.urs.cz/item/CS_URS_2025_01/997013501" TargetMode="External"/><Relationship Id="rId17" Type="http://schemas.openxmlformats.org/officeDocument/2006/relationships/hyperlink" Target="https://podminky.urs.cz/item/CS_URS_2025_01/952901111" TargetMode="External"/><Relationship Id="rId25" Type="http://schemas.openxmlformats.org/officeDocument/2006/relationships/hyperlink" Target="https://podminky.urs.cz/item/CS_URS_2025_01/722220121" TargetMode="External"/><Relationship Id="rId33" Type="http://schemas.openxmlformats.org/officeDocument/2006/relationships/hyperlink" Target="https://podminky.urs.cz/item/CS_URS_2025_01/751398012" TargetMode="External"/><Relationship Id="rId38" Type="http://schemas.openxmlformats.org/officeDocument/2006/relationships/hyperlink" Target="https://podminky.urs.cz/item/CS_URS_2025_01/771574414" TargetMode="External"/><Relationship Id="rId46" Type="http://schemas.openxmlformats.org/officeDocument/2006/relationships/hyperlink" Target="https://podminky.urs.cz/item/CS_URS_2025_01/781121011" TargetMode="External"/><Relationship Id="rId59" Type="http://schemas.openxmlformats.org/officeDocument/2006/relationships/hyperlink" Target="https://podminky.urs.cz/item/CS_URS_2025_01/741122015" TargetMode="External"/><Relationship Id="rId20" Type="http://schemas.openxmlformats.org/officeDocument/2006/relationships/hyperlink" Target="https://podminky.urs.cz/item/CS_URS_2025_01/998721121" TargetMode="External"/><Relationship Id="rId41" Type="http://schemas.openxmlformats.org/officeDocument/2006/relationships/hyperlink" Target="https://podminky.urs.cz/item/CS_URS_2025_01/771161021" TargetMode="External"/><Relationship Id="rId54" Type="http://schemas.openxmlformats.org/officeDocument/2006/relationships/hyperlink" Target="https://podminky.urs.cz/item/CS_URS_2025_01/998741121" TargetMode="External"/><Relationship Id="rId62" Type="http://schemas.openxmlformats.org/officeDocument/2006/relationships/hyperlink" Target="https://podminky.urs.cz/item/CS_URS_2025_01/741372112" TargetMode="External"/><Relationship Id="rId1" Type="http://schemas.openxmlformats.org/officeDocument/2006/relationships/hyperlink" Target="https://podminky.urs.cz/item/CS_URS_2025_01/965081213" TargetMode="External"/><Relationship Id="rId6" Type="http://schemas.openxmlformats.org/officeDocument/2006/relationships/hyperlink" Target="https://podminky.urs.cz/item/CS_URS_2025_01/741315823" TargetMode="External"/><Relationship Id="rId15" Type="http://schemas.openxmlformats.org/officeDocument/2006/relationships/hyperlink" Target="https://podminky.urs.cz/item/CS_URS_2025_01/612325101" TargetMode="External"/><Relationship Id="rId23" Type="http://schemas.openxmlformats.org/officeDocument/2006/relationships/hyperlink" Target="https://podminky.urs.cz/item/CS_URS_2025_01/998722121" TargetMode="External"/><Relationship Id="rId28" Type="http://schemas.openxmlformats.org/officeDocument/2006/relationships/hyperlink" Target="https://podminky.urs.cz/item/CS_URS_2025_01/722181231" TargetMode="External"/><Relationship Id="rId36" Type="http://schemas.openxmlformats.org/officeDocument/2006/relationships/hyperlink" Target="https://podminky.urs.cz/item/CS_URS_2025_01/714121041" TargetMode="External"/><Relationship Id="rId49" Type="http://schemas.openxmlformats.org/officeDocument/2006/relationships/hyperlink" Target="https://podminky.urs.cz/item/CS_URS_2025_01/781492211" TargetMode="External"/><Relationship Id="rId57" Type="http://schemas.openxmlformats.org/officeDocument/2006/relationships/hyperlink" Target="https://podminky.urs.cz/item/CS_URS_2025_01/741313001" TargetMode="External"/><Relationship Id="rId10" Type="http://schemas.openxmlformats.org/officeDocument/2006/relationships/hyperlink" Target="https://podminky.urs.cz/item/CS_URS_2025_01/977132112" TargetMode="External"/><Relationship Id="rId31" Type="http://schemas.openxmlformats.org/officeDocument/2006/relationships/hyperlink" Target="https://podminky.urs.cz/item/CS_URS_2025_01/998725121" TargetMode="External"/><Relationship Id="rId44" Type="http://schemas.openxmlformats.org/officeDocument/2006/relationships/hyperlink" Target="https://podminky.urs.cz/item/CS_URS_2025_01/781131207" TargetMode="External"/><Relationship Id="rId52" Type="http://schemas.openxmlformats.org/officeDocument/2006/relationships/hyperlink" Target="https://podminky.urs.cz/item/CS_URS_2025_01/998781121" TargetMode="External"/><Relationship Id="rId60" Type="http://schemas.openxmlformats.org/officeDocument/2006/relationships/hyperlink" Target="https://podminky.urs.cz/item/CS_URS_2025_01/741122016" TargetMode="External"/><Relationship Id="rId4" Type="http://schemas.openxmlformats.org/officeDocument/2006/relationships/hyperlink" Target="https://podminky.urs.cz/item/CS_URS_2025_01/725820801" TargetMode="External"/><Relationship Id="rId9" Type="http://schemas.openxmlformats.org/officeDocument/2006/relationships/hyperlink" Target="https://podminky.urs.cz/item/CS_URS_2025_01/74137184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'11 - 11. prostor - 12.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'11 - 11. prostor - 12. patro'!P106</f>
        <v>0</v>
      </c>
      <c r="AV55" s="82">
        <f>'11 - 11. prostor - 12. patro'!J33</f>
        <v>0</v>
      </c>
      <c r="AW55" s="82">
        <f>'11 - 11. prostor - 12. patro'!J34</f>
        <v>0</v>
      </c>
      <c r="AX55" s="82">
        <f>'11 - 11. prostor - 12. patro'!J35</f>
        <v>0</v>
      </c>
      <c r="AY55" s="82">
        <f>'11 - 11. prostor - 12. patro'!J36</f>
        <v>0</v>
      </c>
      <c r="AZ55" s="82">
        <f>'11 - 11. prostor - 12. patro'!F33</f>
        <v>0</v>
      </c>
      <c r="BA55" s="82">
        <f>'11 - 11. prostor - 12. patro'!F34</f>
        <v>0</v>
      </c>
      <c r="BB55" s="82">
        <f>'11 - 11. prostor - 12. patro'!F35</f>
        <v>0</v>
      </c>
      <c r="BC55" s="82">
        <f>'11 - 11. prostor - 12. patro'!F36</f>
        <v>0</v>
      </c>
      <c r="BD55" s="84">
        <f>'11 - 11. prostor - 12.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1 - 11. prostor - 12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46"/>
  <sheetViews>
    <sheetView showGridLines="0" tabSelected="1" topLeftCell="A331" workbookViewId="0">
      <selection activeCell="K336" sqref="K336:K3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93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94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ROUND(J106,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ROUND((SUM(BE106:BE345)),  2)</f>
        <v>0</v>
      </c>
      <c r="G33" s="34"/>
      <c r="H33" s="34"/>
      <c r="I33" s="95">
        <v>0.21</v>
      </c>
      <c r="J33" s="94">
        <f>ROUND(((SUM(BE106:BE345))*I33),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ROUND((SUM(BF106:BF345)),  2)</f>
        <v>0</v>
      </c>
      <c r="G34" s="34"/>
      <c r="H34" s="34"/>
      <c r="I34" s="95">
        <v>0.12</v>
      </c>
      <c r="J34" s="94">
        <f>ROUND(((SUM(BF106:BF345))*I34),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ROUND((SUM(BG106:BG345)),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ROUND((SUM(BH106:BH345)),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ROUND((SUM(BI106:BI345)),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95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11 - 11. prostor - 12.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96</v>
      </c>
      <c r="D57" s="96"/>
      <c r="E57" s="96"/>
      <c r="F57" s="96"/>
      <c r="G57" s="96"/>
      <c r="H57" s="96"/>
      <c r="I57" s="96"/>
      <c r="J57" s="103" t="s">
        <v>97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J106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98</v>
      </c>
    </row>
    <row r="60" spans="1:47" s="9" customFormat="1" ht="24.95" customHeight="1">
      <c r="B60" s="105"/>
      <c r="D60" s="106" t="s">
        <v>99</v>
      </c>
      <c r="E60" s="107"/>
      <c r="F60" s="107"/>
      <c r="G60" s="107"/>
      <c r="H60" s="107"/>
      <c r="I60" s="107"/>
      <c r="J60" s="108">
        <f>J107</f>
        <v>0</v>
      </c>
      <c r="L60" s="105"/>
    </row>
    <row r="61" spans="1:47" s="10" customFormat="1" ht="19.899999999999999" customHeight="1">
      <c r="B61" s="109"/>
      <c r="D61" s="110" t="s">
        <v>100</v>
      </c>
      <c r="E61" s="111"/>
      <c r="F61" s="111"/>
      <c r="G61" s="111"/>
      <c r="H61" s="111"/>
      <c r="I61" s="111"/>
      <c r="J61" s="112">
        <f>J108</f>
        <v>0</v>
      </c>
      <c r="L61" s="109"/>
    </row>
    <row r="62" spans="1:47" s="10" customFormat="1" ht="19.899999999999999" customHeight="1">
      <c r="B62" s="109"/>
      <c r="D62" s="110" t="s">
        <v>101</v>
      </c>
      <c r="E62" s="111"/>
      <c r="F62" s="111"/>
      <c r="G62" s="111"/>
      <c r="H62" s="111"/>
      <c r="I62" s="111"/>
      <c r="J62" s="112">
        <f>J118</f>
        <v>0</v>
      </c>
      <c r="L62" s="109"/>
    </row>
    <row r="63" spans="1:47" s="10" customFormat="1" ht="19.899999999999999" customHeight="1">
      <c r="B63" s="109"/>
      <c r="D63" s="110" t="s">
        <v>102</v>
      </c>
      <c r="E63" s="111"/>
      <c r="F63" s="111"/>
      <c r="G63" s="111"/>
      <c r="H63" s="111"/>
      <c r="I63" s="111"/>
      <c r="J63" s="112">
        <f>J137</f>
        <v>0</v>
      </c>
      <c r="L63" s="109"/>
    </row>
    <row r="64" spans="1:47" s="9" customFormat="1" ht="24.95" customHeight="1">
      <c r="B64" s="105"/>
      <c r="D64" s="106" t="s">
        <v>103</v>
      </c>
      <c r="E64" s="107"/>
      <c r="F64" s="107"/>
      <c r="G64" s="107"/>
      <c r="H64" s="107"/>
      <c r="I64" s="107"/>
      <c r="J64" s="108">
        <f>J147</f>
        <v>0</v>
      </c>
      <c r="L64" s="105"/>
    </row>
    <row r="65" spans="2:12" s="10" customFormat="1" ht="19.899999999999999" customHeight="1">
      <c r="B65" s="109"/>
      <c r="D65" s="110" t="s">
        <v>104</v>
      </c>
      <c r="E65" s="111"/>
      <c r="F65" s="111"/>
      <c r="G65" s="111"/>
      <c r="H65" s="111"/>
      <c r="I65" s="111"/>
      <c r="J65" s="112">
        <f>J148</f>
        <v>0</v>
      </c>
      <c r="L65" s="109"/>
    </row>
    <row r="66" spans="2:12" s="10" customFormat="1" ht="19.899999999999999" customHeight="1">
      <c r="B66" s="109"/>
      <c r="D66" s="110" t="s">
        <v>105</v>
      </c>
      <c r="E66" s="111"/>
      <c r="F66" s="111"/>
      <c r="G66" s="111"/>
      <c r="H66" s="111"/>
      <c r="I66" s="111"/>
      <c r="J66" s="112">
        <f>J159</f>
        <v>0</v>
      </c>
      <c r="L66" s="109"/>
    </row>
    <row r="67" spans="2:12" s="10" customFormat="1" ht="19.899999999999999" customHeight="1">
      <c r="B67" s="109"/>
      <c r="D67" s="110" t="s">
        <v>106</v>
      </c>
      <c r="E67" s="111"/>
      <c r="F67" s="111"/>
      <c r="G67" s="111"/>
      <c r="H67" s="111"/>
      <c r="I67" s="111"/>
      <c r="J67" s="112">
        <f>J165</f>
        <v>0</v>
      </c>
      <c r="L67" s="109"/>
    </row>
    <row r="68" spans="2:12" s="10" customFormat="1" ht="19.899999999999999" customHeight="1">
      <c r="B68" s="109"/>
      <c r="D68" s="110" t="s">
        <v>107</v>
      </c>
      <c r="E68" s="111"/>
      <c r="F68" s="111"/>
      <c r="G68" s="111"/>
      <c r="H68" s="111"/>
      <c r="I68" s="111"/>
      <c r="J68" s="112">
        <f>J169</f>
        <v>0</v>
      </c>
      <c r="L68" s="109"/>
    </row>
    <row r="69" spans="2:12" s="9" customFormat="1" ht="24.95" customHeight="1">
      <c r="B69" s="105"/>
      <c r="D69" s="106" t="s">
        <v>108</v>
      </c>
      <c r="E69" s="107"/>
      <c r="F69" s="107"/>
      <c r="G69" s="107"/>
      <c r="H69" s="107"/>
      <c r="I69" s="107"/>
      <c r="J69" s="108">
        <f>J172</f>
        <v>0</v>
      </c>
      <c r="L69" s="105"/>
    </row>
    <row r="70" spans="2:12" s="10" customFormat="1" ht="19.899999999999999" customHeight="1">
      <c r="B70" s="109"/>
      <c r="D70" s="110" t="s">
        <v>109</v>
      </c>
      <c r="E70" s="111"/>
      <c r="F70" s="111"/>
      <c r="G70" s="111"/>
      <c r="H70" s="111"/>
      <c r="I70" s="111"/>
      <c r="J70" s="112">
        <f>J173</f>
        <v>0</v>
      </c>
      <c r="L70" s="109"/>
    </row>
    <row r="71" spans="2:12" s="10" customFormat="1" ht="19.899999999999999" customHeight="1">
      <c r="B71" s="109"/>
      <c r="D71" s="110" t="s">
        <v>110</v>
      </c>
      <c r="E71" s="111"/>
      <c r="F71" s="111"/>
      <c r="G71" s="111"/>
      <c r="H71" s="111"/>
      <c r="I71" s="111"/>
      <c r="J71" s="112">
        <f>J184</f>
        <v>0</v>
      </c>
      <c r="L71" s="109"/>
    </row>
    <row r="72" spans="2:12" s="10" customFormat="1" ht="19.899999999999999" customHeight="1">
      <c r="B72" s="109"/>
      <c r="D72" s="110" t="s">
        <v>111</v>
      </c>
      <c r="E72" s="111"/>
      <c r="F72" s="111"/>
      <c r="G72" s="111"/>
      <c r="H72" s="111"/>
      <c r="I72" s="111"/>
      <c r="J72" s="112">
        <f>J205</f>
        <v>0</v>
      </c>
      <c r="L72" s="109"/>
    </row>
    <row r="73" spans="2:12" s="10" customFormat="1" ht="19.899999999999999" customHeight="1">
      <c r="B73" s="109"/>
      <c r="D73" s="110" t="s">
        <v>112</v>
      </c>
      <c r="E73" s="111"/>
      <c r="F73" s="111"/>
      <c r="G73" s="111"/>
      <c r="H73" s="111"/>
      <c r="I73" s="111"/>
      <c r="J73" s="112">
        <f>J215</f>
        <v>0</v>
      </c>
      <c r="L73" s="109"/>
    </row>
    <row r="74" spans="2:12" s="10" customFormat="1" ht="19.899999999999999" customHeight="1">
      <c r="B74" s="109"/>
      <c r="D74" s="110" t="s">
        <v>113</v>
      </c>
      <c r="E74" s="111"/>
      <c r="F74" s="111"/>
      <c r="G74" s="111"/>
      <c r="H74" s="111"/>
      <c r="I74" s="111"/>
      <c r="J74" s="112">
        <f>J221</f>
        <v>0</v>
      </c>
      <c r="L74" s="109"/>
    </row>
    <row r="75" spans="2:12" s="10" customFormat="1" ht="14.85" customHeight="1">
      <c r="B75" s="109"/>
      <c r="D75" s="110" t="s">
        <v>114</v>
      </c>
      <c r="E75" s="111"/>
      <c r="F75" s="111"/>
      <c r="G75" s="111"/>
      <c r="H75" s="111"/>
      <c r="I75" s="111"/>
      <c r="J75" s="112">
        <f>J224</f>
        <v>0</v>
      </c>
      <c r="L75" s="109"/>
    </row>
    <row r="76" spans="2:12" s="10" customFormat="1" ht="19.899999999999999" customHeight="1">
      <c r="B76" s="109"/>
      <c r="D76" s="110" t="s">
        <v>115</v>
      </c>
      <c r="E76" s="111"/>
      <c r="F76" s="111"/>
      <c r="G76" s="111"/>
      <c r="H76" s="111"/>
      <c r="I76" s="111"/>
      <c r="J76" s="112">
        <f>J235</f>
        <v>0</v>
      </c>
      <c r="L76" s="109"/>
    </row>
    <row r="77" spans="2:12" s="10" customFormat="1" ht="14.85" customHeight="1">
      <c r="B77" s="109"/>
      <c r="D77" s="110" t="s">
        <v>116</v>
      </c>
      <c r="E77" s="111"/>
      <c r="F77" s="111"/>
      <c r="G77" s="111"/>
      <c r="H77" s="111"/>
      <c r="I77" s="111"/>
      <c r="J77" s="112">
        <f>J256</f>
        <v>0</v>
      </c>
      <c r="L77" s="109"/>
    </row>
    <row r="78" spans="2:12" s="10" customFormat="1" ht="19.899999999999999" customHeight="1">
      <c r="B78" s="109"/>
      <c r="D78" s="110" t="s">
        <v>117</v>
      </c>
      <c r="E78" s="111"/>
      <c r="F78" s="111"/>
      <c r="G78" s="111"/>
      <c r="H78" s="111"/>
      <c r="I78" s="111"/>
      <c r="J78" s="112">
        <f>J272</f>
        <v>0</v>
      </c>
      <c r="L78" s="109"/>
    </row>
    <row r="79" spans="2:12" s="9" customFormat="1" ht="24.95" customHeight="1">
      <c r="B79" s="105"/>
      <c r="D79" s="106" t="s">
        <v>118</v>
      </c>
      <c r="E79" s="107"/>
      <c r="F79" s="107"/>
      <c r="G79" s="107"/>
      <c r="H79" s="107"/>
      <c r="I79" s="107"/>
      <c r="J79" s="108">
        <f>J301</f>
        <v>0</v>
      </c>
      <c r="L79" s="105"/>
    </row>
    <row r="80" spans="2:12" s="10" customFormat="1" ht="19.899999999999999" customHeight="1">
      <c r="B80" s="109"/>
      <c r="D80" s="110" t="s">
        <v>119</v>
      </c>
      <c r="E80" s="111"/>
      <c r="F80" s="111"/>
      <c r="G80" s="111"/>
      <c r="H80" s="111"/>
      <c r="I80" s="111"/>
      <c r="J80" s="112">
        <f>J302</f>
        <v>0</v>
      </c>
      <c r="L80" s="109"/>
    </row>
    <row r="81" spans="1:31" s="10" customFormat="1" ht="14.85" customHeight="1">
      <c r="B81" s="109"/>
      <c r="D81" s="110" t="s">
        <v>120</v>
      </c>
      <c r="E81" s="111"/>
      <c r="F81" s="111"/>
      <c r="G81" s="111"/>
      <c r="H81" s="111"/>
      <c r="I81" s="111"/>
      <c r="J81" s="112">
        <f>J307</f>
        <v>0</v>
      </c>
      <c r="L81" s="109"/>
    </row>
    <row r="82" spans="1:31" s="10" customFormat="1" ht="14.85" customHeight="1">
      <c r="B82" s="109"/>
      <c r="D82" s="110" t="s">
        <v>121</v>
      </c>
      <c r="E82" s="111"/>
      <c r="F82" s="111"/>
      <c r="G82" s="111"/>
      <c r="H82" s="111"/>
      <c r="I82" s="111"/>
      <c r="J82" s="112">
        <f>J314</f>
        <v>0</v>
      </c>
      <c r="L82" s="109"/>
    </row>
    <row r="83" spans="1:31" s="10" customFormat="1" ht="14.85" customHeight="1">
      <c r="B83" s="109"/>
      <c r="D83" s="110" t="s">
        <v>122</v>
      </c>
      <c r="E83" s="111"/>
      <c r="F83" s="111"/>
      <c r="G83" s="111"/>
      <c r="H83" s="111"/>
      <c r="I83" s="111"/>
      <c r="J83" s="112">
        <f>J319</f>
        <v>0</v>
      </c>
      <c r="L83" s="109"/>
    </row>
    <row r="84" spans="1:31" s="10" customFormat="1" ht="14.85" customHeight="1">
      <c r="B84" s="109"/>
      <c r="D84" s="110" t="s">
        <v>123</v>
      </c>
      <c r="E84" s="111"/>
      <c r="F84" s="111"/>
      <c r="G84" s="111"/>
      <c r="H84" s="111"/>
      <c r="I84" s="111"/>
      <c r="J84" s="112">
        <f>J325</f>
        <v>0</v>
      </c>
      <c r="L84" s="109"/>
    </row>
    <row r="85" spans="1:31" s="10" customFormat="1" ht="14.85" customHeight="1">
      <c r="B85" s="109"/>
      <c r="D85" s="110" t="s">
        <v>124</v>
      </c>
      <c r="E85" s="111"/>
      <c r="F85" s="111"/>
      <c r="G85" s="111"/>
      <c r="H85" s="111"/>
      <c r="I85" s="111"/>
      <c r="J85" s="112">
        <f>J335</f>
        <v>0</v>
      </c>
      <c r="L85" s="109"/>
    </row>
    <row r="86" spans="1:31" s="9" customFormat="1" ht="24.95" customHeight="1">
      <c r="B86" s="105"/>
      <c r="D86" s="106" t="s">
        <v>125</v>
      </c>
      <c r="E86" s="107"/>
      <c r="F86" s="107"/>
      <c r="G86" s="107"/>
      <c r="H86" s="107"/>
      <c r="I86" s="107"/>
      <c r="J86" s="108">
        <f>J343</f>
        <v>0</v>
      </c>
      <c r="L86" s="105"/>
    </row>
    <row r="87" spans="1:31" s="2" customFormat="1" ht="21.75" customHeight="1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88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6.95" customHeight="1">
      <c r="A88" s="34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88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92" spans="1:31" s="2" customFormat="1" ht="6.95" customHeight="1">
      <c r="A92" s="34"/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88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4.95" customHeight="1">
      <c r="A93" s="34"/>
      <c r="B93" s="35"/>
      <c r="C93" s="23" t="s">
        <v>126</v>
      </c>
      <c r="D93" s="34"/>
      <c r="E93" s="34"/>
      <c r="F93" s="34"/>
      <c r="G93" s="34"/>
      <c r="H93" s="34"/>
      <c r="I93" s="34"/>
      <c r="J93" s="34"/>
      <c r="K93" s="34"/>
      <c r="L93" s="88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2" customHeight="1">
      <c r="A95" s="34"/>
      <c r="B95" s="35"/>
      <c r="C95" s="29" t="s">
        <v>17</v>
      </c>
      <c r="D95" s="34"/>
      <c r="E95" s="34"/>
      <c r="F95" s="34"/>
      <c r="G95" s="34"/>
      <c r="H95" s="34"/>
      <c r="I95" s="34"/>
      <c r="J95" s="34"/>
      <c r="K95" s="34"/>
      <c r="L95" s="88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6.5" customHeight="1">
      <c r="A96" s="34"/>
      <c r="B96" s="35"/>
      <c r="C96" s="34"/>
      <c r="D96" s="34"/>
      <c r="E96" s="329" t="str">
        <f>E7</f>
        <v>Rekonstrukce WC - FN Bohunice</v>
      </c>
      <c r="F96" s="330"/>
      <c r="G96" s="330"/>
      <c r="H96" s="330"/>
      <c r="I96" s="34"/>
      <c r="J96" s="34"/>
      <c r="K96" s="34"/>
      <c r="L96" s="88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2" customHeight="1">
      <c r="A97" s="34"/>
      <c r="B97" s="35"/>
      <c r="C97" s="29" t="s">
        <v>93</v>
      </c>
      <c r="D97" s="34"/>
      <c r="E97" s="34"/>
      <c r="F97" s="34"/>
      <c r="G97" s="34"/>
      <c r="H97" s="34"/>
      <c r="I97" s="34"/>
      <c r="J97" s="34"/>
      <c r="K97" s="34"/>
      <c r="L97" s="88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6.5" customHeight="1">
      <c r="A98" s="34"/>
      <c r="B98" s="35"/>
      <c r="C98" s="34"/>
      <c r="D98" s="34"/>
      <c r="E98" s="301" t="str">
        <f>E9</f>
        <v>11 - 11. prostor - 12. patro</v>
      </c>
      <c r="F98" s="328"/>
      <c r="G98" s="328"/>
      <c r="H98" s="328"/>
      <c r="I98" s="34"/>
      <c r="J98" s="34"/>
      <c r="K98" s="34"/>
      <c r="L98" s="88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6.95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12" customHeight="1">
      <c r="A100" s="34"/>
      <c r="B100" s="35"/>
      <c r="C100" s="29" t="s">
        <v>21</v>
      </c>
      <c r="D100" s="34"/>
      <c r="E100" s="34"/>
      <c r="F100" s="27" t="str">
        <f>F12</f>
        <v xml:space="preserve"> </v>
      </c>
      <c r="G100" s="34"/>
      <c r="H100" s="34"/>
      <c r="I100" s="29" t="s">
        <v>23</v>
      </c>
      <c r="J100" s="52" t="str">
        <f>IF(J12="","",J12)</f>
        <v>1. 4. 2025</v>
      </c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6.95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15.2" customHeight="1">
      <c r="A102" s="34"/>
      <c r="B102" s="35"/>
      <c r="C102" s="29" t="s">
        <v>25</v>
      </c>
      <c r="D102" s="34"/>
      <c r="E102" s="34"/>
      <c r="F102" s="27" t="str">
        <f>E15</f>
        <v xml:space="preserve"> </v>
      </c>
      <c r="G102" s="34"/>
      <c r="H102" s="34"/>
      <c r="I102" s="29" t="s">
        <v>30</v>
      </c>
      <c r="J102" s="32" t="str">
        <f>E21</f>
        <v xml:space="preserve"> </v>
      </c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15.2" customHeight="1">
      <c r="A103" s="34"/>
      <c r="B103" s="35"/>
      <c r="C103" s="29" t="s">
        <v>28</v>
      </c>
      <c r="D103" s="34"/>
      <c r="E103" s="34"/>
      <c r="F103" s="27" t="str">
        <f>IF(E18="","",E18)</f>
        <v>Vyplň údaj</v>
      </c>
      <c r="G103" s="34"/>
      <c r="H103" s="34"/>
      <c r="I103" s="29" t="s">
        <v>32</v>
      </c>
      <c r="J103" s="32" t="str">
        <f>E24</f>
        <v xml:space="preserve"> </v>
      </c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10.35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11" customFormat="1" ht="29.25" customHeight="1">
      <c r="A105" s="113"/>
      <c r="B105" s="114"/>
      <c r="C105" s="115" t="s">
        <v>127</v>
      </c>
      <c r="D105" s="116" t="s">
        <v>54</v>
      </c>
      <c r="E105" s="116" t="s">
        <v>50</v>
      </c>
      <c r="F105" s="116" t="s">
        <v>51</v>
      </c>
      <c r="G105" s="116" t="s">
        <v>128</v>
      </c>
      <c r="H105" s="116" t="s">
        <v>129</v>
      </c>
      <c r="I105" s="116" t="s">
        <v>130</v>
      </c>
      <c r="J105" s="116" t="s">
        <v>97</v>
      </c>
      <c r="K105" s="117" t="s">
        <v>131</v>
      </c>
      <c r="L105" s="118"/>
      <c r="M105" s="59" t="s">
        <v>3</v>
      </c>
      <c r="N105" s="60" t="s">
        <v>39</v>
      </c>
      <c r="O105" s="60" t="s">
        <v>132</v>
      </c>
      <c r="P105" s="60" t="s">
        <v>133</v>
      </c>
      <c r="Q105" s="60" t="s">
        <v>134</v>
      </c>
      <c r="R105" s="60" t="s">
        <v>135</v>
      </c>
      <c r="S105" s="60" t="s">
        <v>136</v>
      </c>
      <c r="T105" s="61" t="s">
        <v>137</v>
      </c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</row>
    <row r="106" spans="1:65" s="2" customFormat="1" ht="22.9" customHeight="1">
      <c r="A106" s="34"/>
      <c r="B106" s="35"/>
      <c r="C106" s="66" t="s">
        <v>138</v>
      </c>
      <c r="D106" s="34"/>
      <c r="E106" s="34"/>
      <c r="F106" s="34"/>
      <c r="G106" s="34"/>
      <c r="H106" s="34"/>
      <c r="I106" s="34"/>
      <c r="J106" s="119">
        <f>BK106</f>
        <v>0</v>
      </c>
      <c r="K106" s="34"/>
      <c r="L106" s="35"/>
      <c r="M106" s="62"/>
      <c r="N106" s="53"/>
      <c r="O106" s="63"/>
      <c r="P106" s="120">
        <f>P107+P147+P172+P301+P343</f>
        <v>0</v>
      </c>
      <c r="Q106" s="63"/>
      <c r="R106" s="120">
        <f>R107+R147+R172+R301+R343</f>
        <v>0.43465227325</v>
      </c>
      <c r="S106" s="63"/>
      <c r="T106" s="121">
        <f>T107+T147+T172+T301+T343</f>
        <v>8.1428000000000014E-2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68</v>
      </c>
      <c r="AU106" s="19" t="s">
        <v>98</v>
      </c>
      <c r="BK106" s="122">
        <f>BK107+BK147+BK172+BK301+BK343</f>
        <v>0</v>
      </c>
    </row>
    <row r="107" spans="1:65" s="12" customFormat="1" ht="25.9" customHeight="1">
      <c r="B107" s="123"/>
      <c r="D107" s="124" t="s">
        <v>68</v>
      </c>
      <c r="E107" s="125" t="s">
        <v>139</v>
      </c>
      <c r="F107" s="125" t="s">
        <v>140</v>
      </c>
      <c r="I107" s="126"/>
      <c r="J107" s="127">
        <f>BK107</f>
        <v>0</v>
      </c>
      <c r="L107" s="123"/>
      <c r="M107" s="128"/>
      <c r="N107" s="129"/>
      <c r="O107" s="129"/>
      <c r="P107" s="130">
        <f>P108+P118+P137</f>
        <v>0</v>
      </c>
      <c r="Q107" s="129"/>
      <c r="R107" s="130">
        <f>R108+R118+R137</f>
        <v>0</v>
      </c>
      <c r="S107" s="129"/>
      <c r="T107" s="131">
        <f>T108+T118+T137</f>
        <v>8.1278000000000017E-2</v>
      </c>
      <c r="AR107" s="124" t="s">
        <v>77</v>
      </c>
      <c r="AT107" s="132" t="s">
        <v>68</v>
      </c>
      <c r="AU107" s="132" t="s">
        <v>69</v>
      </c>
      <c r="AY107" s="124" t="s">
        <v>141</v>
      </c>
      <c r="BK107" s="133">
        <f>BK108+BK118+BK137</f>
        <v>0</v>
      </c>
    </row>
    <row r="108" spans="1:65" s="12" customFormat="1" ht="22.9" customHeight="1">
      <c r="B108" s="123"/>
      <c r="D108" s="124" t="s">
        <v>68</v>
      </c>
      <c r="E108" s="134" t="s">
        <v>142</v>
      </c>
      <c r="F108" s="134" t="s">
        <v>143</v>
      </c>
      <c r="I108" s="126"/>
      <c r="J108" s="135">
        <f>BK108</f>
        <v>0</v>
      </c>
      <c r="L108" s="123"/>
      <c r="M108" s="128"/>
      <c r="N108" s="129"/>
      <c r="O108" s="129"/>
      <c r="P108" s="130">
        <f>SUM(P109:P117)</f>
        <v>0</v>
      </c>
      <c r="Q108" s="129"/>
      <c r="R108" s="130">
        <f>SUM(R109:R117)</f>
        <v>0</v>
      </c>
      <c r="S108" s="129"/>
      <c r="T108" s="131">
        <f>SUM(T109:T117)</f>
        <v>4.7670000000000011E-2</v>
      </c>
      <c r="AR108" s="124" t="s">
        <v>77</v>
      </c>
      <c r="AT108" s="132" t="s">
        <v>68</v>
      </c>
      <c r="AU108" s="132" t="s">
        <v>77</v>
      </c>
      <c r="AY108" s="124" t="s">
        <v>141</v>
      </c>
      <c r="BK108" s="133">
        <f>SUM(BK109:BK117)</f>
        <v>0</v>
      </c>
    </row>
    <row r="109" spans="1:65" s="2" customFormat="1" ht="44.25" customHeight="1">
      <c r="A109" s="34"/>
      <c r="B109" s="136"/>
      <c r="C109" s="137" t="s">
        <v>77</v>
      </c>
      <c r="D109" s="137" t="s">
        <v>144</v>
      </c>
      <c r="E109" s="138" t="s">
        <v>145</v>
      </c>
      <c r="F109" s="139" t="s">
        <v>146</v>
      </c>
      <c r="G109" s="140" t="s">
        <v>82</v>
      </c>
      <c r="H109" s="141">
        <v>1.3620000000000001</v>
      </c>
      <c r="I109" s="142"/>
      <c r="J109" s="143">
        <f>ROUND(I109*H109,2)</f>
        <v>0</v>
      </c>
      <c r="K109" s="139" t="s">
        <v>870</v>
      </c>
      <c r="L109" s="35"/>
      <c r="M109" s="144" t="s">
        <v>3</v>
      </c>
      <c r="N109" s="145" t="s">
        <v>40</v>
      </c>
      <c r="O109" s="55"/>
      <c r="P109" s="146">
        <f>O109*H109</f>
        <v>0</v>
      </c>
      <c r="Q109" s="146">
        <v>0</v>
      </c>
      <c r="R109" s="146">
        <f>Q109*H109</f>
        <v>0</v>
      </c>
      <c r="S109" s="146">
        <v>3.5000000000000003E-2</v>
      </c>
      <c r="T109" s="147">
        <f>S109*H109</f>
        <v>4.7670000000000011E-2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48" t="s">
        <v>147</v>
      </c>
      <c r="AT109" s="148" t="s">
        <v>144</v>
      </c>
      <c r="AU109" s="148" t="s">
        <v>79</v>
      </c>
      <c r="AY109" s="19" t="s">
        <v>141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19" t="s">
        <v>77</v>
      </c>
      <c r="BK109" s="149">
        <f>ROUND(I109*H109,2)</f>
        <v>0</v>
      </c>
      <c r="BL109" s="19" t="s">
        <v>147</v>
      </c>
      <c r="BM109" s="148" t="s">
        <v>148</v>
      </c>
    </row>
    <row r="110" spans="1:65" s="2" customFormat="1">
      <c r="A110" s="34"/>
      <c r="B110" s="35"/>
      <c r="C110" s="34"/>
      <c r="D110" s="150" t="s">
        <v>149</v>
      </c>
      <c r="E110" s="34"/>
      <c r="F110" s="151" t="s">
        <v>150</v>
      </c>
      <c r="G110" s="34"/>
      <c r="H110" s="34"/>
      <c r="I110" s="152"/>
      <c r="J110" s="34"/>
      <c r="K110" s="34"/>
      <c r="L110" s="35"/>
      <c r="M110" s="153"/>
      <c r="N110" s="154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149</v>
      </c>
      <c r="AU110" s="19" t="s">
        <v>79</v>
      </c>
    </row>
    <row r="111" spans="1:65" s="13" customFormat="1">
      <c r="B111" s="155"/>
      <c r="D111" s="156" t="s">
        <v>151</v>
      </c>
      <c r="E111" s="157" t="s">
        <v>3</v>
      </c>
      <c r="F111" s="158" t="s">
        <v>85</v>
      </c>
      <c r="H111" s="159">
        <v>1.3620000000000001</v>
      </c>
      <c r="I111" s="160"/>
      <c r="L111" s="155"/>
      <c r="M111" s="161"/>
      <c r="N111" s="162"/>
      <c r="O111" s="162"/>
      <c r="P111" s="162"/>
      <c r="Q111" s="162"/>
      <c r="R111" s="162"/>
      <c r="S111" s="162"/>
      <c r="T111" s="163"/>
      <c r="AT111" s="157" t="s">
        <v>151</v>
      </c>
      <c r="AU111" s="157" t="s">
        <v>79</v>
      </c>
      <c r="AV111" s="13" t="s">
        <v>79</v>
      </c>
      <c r="AW111" s="13" t="s">
        <v>31</v>
      </c>
      <c r="AX111" s="13" t="s">
        <v>77</v>
      </c>
      <c r="AY111" s="157" t="s">
        <v>141</v>
      </c>
    </row>
    <row r="112" spans="1:65" s="2" customFormat="1" ht="21.75" customHeight="1">
      <c r="A112" s="34"/>
      <c r="B112" s="136"/>
      <c r="C112" s="137" t="s">
        <v>79</v>
      </c>
      <c r="D112" s="137" t="s">
        <v>144</v>
      </c>
      <c r="E112" s="138" t="s">
        <v>152</v>
      </c>
      <c r="F112" s="139" t="s">
        <v>153</v>
      </c>
      <c r="G112" s="140" t="s">
        <v>82</v>
      </c>
      <c r="H112" s="141">
        <v>1.3620000000000001</v>
      </c>
      <c r="I112" s="142"/>
      <c r="J112" s="143">
        <f>ROUND(I112*H112,2)</f>
        <v>0</v>
      </c>
      <c r="K112" s="139"/>
      <c r="L112" s="35"/>
      <c r="M112" s="144" t="s">
        <v>3</v>
      </c>
      <c r="N112" s="145" t="s">
        <v>40</v>
      </c>
      <c r="O112" s="55"/>
      <c r="P112" s="146">
        <f>O112*H112</f>
        <v>0</v>
      </c>
      <c r="Q112" s="146">
        <v>0</v>
      </c>
      <c r="R112" s="146">
        <f>Q112*H112</f>
        <v>0</v>
      </c>
      <c r="S112" s="146">
        <v>0</v>
      </c>
      <c r="T112" s="14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48" t="s">
        <v>147</v>
      </c>
      <c r="AT112" s="148" t="s">
        <v>144</v>
      </c>
      <c r="AU112" s="148" t="s">
        <v>79</v>
      </c>
      <c r="AY112" s="19" t="s">
        <v>141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9" t="s">
        <v>77</v>
      </c>
      <c r="BK112" s="149">
        <f>ROUND(I112*H112,2)</f>
        <v>0</v>
      </c>
      <c r="BL112" s="19" t="s">
        <v>147</v>
      </c>
      <c r="BM112" s="148" t="s">
        <v>154</v>
      </c>
    </row>
    <row r="113" spans="1:65" s="2" customFormat="1">
      <c r="A113" s="34"/>
      <c r="B113" s="35"/>
      <c r="C113" s="34"/>
      <c r="D113" s="150" t="s">
        <v>149</v>
      </c>
      <c r="E113" s="34"/>
      <c r="F113" s="151" t="s">
        <v>155</v>
      </c>
      <c r="G113" s="34"/>
      <c r="H113" s="34"/>
      <c r="I113" s="152"/>
      <c r="J113" s="34"/>
      <c r="K113" s="34"/>
      <c r="L113" s="35"/>
      <c r="M113" s="153"/>
      <c r="N113" s="154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149</v>
      </c>
      <c r="AU113" s="19" t="s">
        <v>79</v>
      </c>
    </row>
    <row r="114" spans="1:65" s="13" customFormat="1">
      <c r="B114" s="155"/>
      <c r="D114" s="156" t="s">
        <v>151</v>
      </c>
      <c r="E114" s="157" t="s">
        <v>3</v>
      </c>
      <c r="F114" s="158" t="s">
        <v>85</v>
      </c>
      <c r="H114" s="159">
        <v>1.3620000000000001</v>
      </c>
      <c r="I114" s="160"/>
      <c r="L114" s="155"/>
      <c r="M114" s="161"/>
      <c r="N114" s="162"/>
      <c r="O114" s="162"/>
      <c r="P114" s="162"/>
      <c r="Q114" s="162"/>
      <c r="R114" s="162"/>
      <c r="S114" s="162"/>
      <c r="T114" s="163"/>
      <c r="AT114" s="157" t="s">
        <v>151</v>
      </c>
      <c r="AU114" s="157" t="s">
        <v>79</v>
      </c>
      <c r="AV114" s="13" t="s">
        <v>79</v>
      </c>
      <c r="AW114" s="13" t="s">
        <v>31</v>
      </c>
      <c r="AX114" s="13" t="s">
        <v>77</v>
      </c>
      <c r="AY114" s="157" t="s">
        <v>141</v>
      </c>
    </row>
    <row r="115" spans="1:65" s="2" customFormat="1" ht="24.2" customHeight="1">
      <c r="A115" s="34"/>
      <c r="B115" s="136"/>
      <c r="C115" s="137" t="s">
        <v>84</v>
      </c>
      <c r="D115" s="137" t="s">
        <v>144</v>
      </c>
      <c r="E115" s="138" t="s">
        <v>156</v>
      </c>
      <c r="F115" s="139" t="s">
        <v>157</v>
      </c>
      <c r="G115" s="140" t="s">
        <v>82</v>
      </c>
      <c r="H115" s="141">
        <v>2.7240000000000002</v>
      </c>
      <c r="I115" s="142"/>
      <c r="J115" s="143">
        <f>ROUND(I115*H115,2)</f>
        <v>0</v>
      </c>
      <c r="K115" s="139"/>
      <c r="L115" s="35"/>
      <c r="M115" s="144" t="s">
        <v>3</v>
      </c>
      <c r="N115" s="145" t="s">
        <v>40</v>
      </c>
      <c r="O115" s="55"/>
      <c r="P115" s="146">
        <f>O115*H115</f>
        <v>0</v>
      </c>
      <c r="Q115" s="146">
        <v>0</v>
      </c>
      <c r="R115" s="146">
        <f>Q115*H115</f>
        <v>0</v>
      </c>
      <c r="S115" s="146">
        <v>0</v>
      </c>
      <c r="T115" s="147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48" t="s">
        <v>147</v>
      </c>
      <c r="AT115" s="148" t="s">
        <v>144</v>
      </c>
      <c r="AU115" s="148" t="s">
        <v>79</v>
      </c>
      <c r="AY115" s="19" t="s">
        <v>141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9" t="s">
        <v>77</v>
      </c>
      <c r="BK115" s="149">
        <f>ROUND(I115*H115,2)</f>
        <v>0</v>
      </c>
      <c r="BL115" s="19" t="s">
        <v>147</v>
      </c>
      <c r="BM115" s="148" t="s">
        <v>158</v>
      </c>
    </row>
    <row r="116" spans="1:65" s="2" customFormat="1">
      <c r="A116" s="34"/>
      <c r="B116" s="35"/>
      <c r="C116" s="34"/>
      <c r="D116" s="150" t="s">
        <v>149</v>
      </c>
      <c r="E116" s="34"/>
      <c r="F116" s="151" t="s">
        <v>159</v>
      </c>
      <c r="G116" s="34"/>
      <c r="H116" s="34"/>
      <c r="I116" s="152"/>
      <c r="J116" s="34"/>
      <c r="K116" s="34"/>
      <c r="L116" s="35"/>
      <c r="M116" s="153"/>
      <c r="N116" s="154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149</v>
      </c>
      <c r="AU116" s="19" t="s">
        <v>79</v>
      </c>
    </row>
    <row r="117" spans="1:65" s="13" customFormat="1">
      <c r="B117" s="155"/>
      <c r="D117" s="156" t="s">
        <v>151</v>
      </c>
      <c r="F117" s="158" t="s">
        <v>160</v>
      </c>
      <c r="H117" s="159">
        <v>2.7240000000000002</v>
      </c>
      <c r="I117" s="160"/>
      <c r="L117" s="155"/>
      <c r="M117" s="161"/>
      <c r="N117" s="162"/>
      <c r="O117" s="162"/>
      <c r="P117" s="162"/>
      <c r="Q117" s="162"/>
      <c r="R117" s="162"/>
      <c r="S117" s="162"/>
      <c r="T117" s="163"/>
      <c r="AT117" s="157" t="s">
        <v>151</v>
      </c>
      <c r="AU117" s="157" t="s">
        <v>79</v>
      </c>
      <c r="AV117" s="13" t="s">
        <v>79</v>
      </c>
      <c r="AW117" s="13" t="s">
        <v>4</v>
      </c>
      <c r="AX117" s="13" t="s">
        <v>77</v>
      </c>
      <c r="AY117" s="157" t="s">
        <v>141</v>
      </c>
    </row>
    <row r="118" spans="1:65" s="12" customFormat="1" ht="22.9" customHeight="1">
      <c r="B118" s="123"/>
      <c r="D118" s="124" t="s">
        <v>68</v>
      </c>
      <c r="E118" s="134" t="s">
        <v>161</v>
      </c>
      <c r="F118" s="134" t="s">
        <v>162</v>
      </c>
      <c r="I118" s="126"/>
      <c r="J118" s="135">
        <f>BK118</f>
        <v>0</v>
      </c>
      <c r="L118" s="123"/>
      <c r="M118" s="128"/>
      <c r="N118" s="129"/>
      <c r="O118" s="129"/>
      <c r="P118" s="130">
        <f>SUM(P119:P136)</f>
        <v>0</v>
      </c>
      <c r="Q118" s="129"/>
      <c r="R118" s="130">
        <f>SUM(R119:R136)</f>
        <v>0</v>
      </c>
      <c r="S118" s="129"/>
      <c r="T118" s="131">
        <f>SUM(T119:T136)</f>
        <v>3.3607999999999999E-2</v>
      </c>
      <c r="AR118" s="124" t="s">
        <v>77</v>
      </c>
      <c r="AT118" s="132" t="s">
        <v>68</v>
      </c>
      <c r="AU118" s="132" t="s">
        <v>77</v>
      </c>
      <c r="AY118" s="124" t="s">
        <v>141</v>
      </c>
      <c r="BK118" s="133">
        <f>SUM(BK119:BK136)</f>
        <v>0</v>
      </c>
    </row>
    <row r="119" spans="1:65" s="2" customFormat="1" ht="16.5" customHeight="1">
      <c r="A119" s="34"/>
      <c r="B119" s="136"/>
      <c r="C119" s="137" t="s">
        <v>147</v>
      </c>
      <c r="D119" s="137" t="s">
        <v>144</v>
      </c>
      <c r="E119" s="138" t="s">
        <v>163</v>
      </c>
      <c r="F119" s="139" t="s">
        <v>164</v>
      </c>
      <c r="G119" s="140" t="s">
        <v>165</v>
      </c>
      <c r="H119" s="141">
        <v>1</v>
      </c>
      <c r="I119" s="142"/>
      <c r="J119" s="143">
        <f>ROUND(I119*H119,2)</f>
        <v>0</v>
      </c>
      <c r="K119" s="139" t="s">
        <v>166</v>
      </c>
      <c r="L119" s="35"/>
      <c r="M119" s="144" t="s">
        <v>3</v>
      </c>
      <c r="N119" s="145" t="s">
        <v>40</v>
      </c>
      <c r="O119" s="55"/>
      <c r="P119" s="146">
        <f>O119*H119</f>
        <v>0</v>
      </c>
      <c r="Q119" s="146">
        <v>0</v>
      </c>
      <c r="R119" s="146">
        <f>Q119*H119</f>
        <v>0</v>
      </c>
      <c r="S119" s="146">
        <v>1.9460000000000002E-2</v>
      </c>
      <c r="T119" s="147">
        <f>S119*H119</f>
        <v>1.9460000000000002E-2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48" t="s">
        <v>167</v>
      </c>
      <c r="AT119" s="148" t="s">
        <v>144</v>
      </c>
      <c r="AU119" s="148" t="s">
        <v>79</v>
      </c>
      <c r="AY119" s="19" t="s">
        <v>141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9" t="s">
        <v>77</v>
      </c>
      <c r="BK119" s="149">
        <f>ROUND(I119*H119,2)</f>
        <v>0</v>
      </c>
      <c r="BL119" s="19" t="s">
        <v>167</v>
      </c>
      <c r="BM119" s="148" t="s">
        <v>168</v>
      </c>
    </row>
    <row r="120" spans="1:65" s="2" customFormat="1" ht="16.5" customHeight="1">
      <c r="A120" s="34"/>
      <c r="B120" s="136"/>
      <c r="C120" s="137" t="s">
        <v>169</v>
      </c>
      <c r="D120" s="137" t="s">
        <v>144</v>
      </c>
      <c r="E120" s="138" t="s">
        <v>170</v>
      </c>
      <c r="F120" s="139" t="s">
        <v>171</v>
      </c>
      <c r="G120" s="140" t="s">
        <v>165</v>
      </c>
      <c r="H120" s="141">
        <v>1</v>
      </c>
      <c r="I120" s="142"/>
      <c r="J120" s="143">
        <f>ROUND(I120*H120,2)</f>
        <v>0</v>
      </c>
      <c r="K120" s="139"/>
      <c r="L120" s="35"/>
      <c r="M120" s="144" t="s">
        <v>3</v>
      </c>
      <c r="N120" s="145" t="s">
        <v>40</v>
      </c>
      <c r="O120" s="55"/>
      <c r="P120" s="146">
        <f>O120*H120</f>
        <v>0</v>
      </c>
      <c r="Q120" s="146">
        <v>0</v>
      </c>
      <c r="R120" s="146">
        <f>Q120*H120</f>
        <v>0</v>
      </c>
      <c r="S120" s="146">
        <v>1.56E-3</v>
      </c>
      <c r="T120" s="147">
        <f>S120*H120</f>
        <v>1.56E-3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48" t="s">
        <v>167</v>
      </c>
      <c r="AT120" s="148" t="s">
        <v>144</v>
      </c>
      <c r="AU120" s="148" t="s">
        <v>79</v>
      </c>
      <c r="AY120" s="19" t="s">
        <v>141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9" t="s">
        <v>77</v>
      </c>
      <c r="BK120" s="149">
        <f>ROUND(I120*H120,2)</f>
        <v>0</v>
      </c>
      <c r="BL120" s="19" t="s">
        <v>167</v>
      </c>
      <c r="BM120" s="148" t="s">
        <v>172</v>
      </c>
    </row>
    <row r="121" spans="1:65" s="2" customFormat="1">
      <c r="A121" s="34"/>
      <c r="B121" s="35"/>
      <c r="C121" s="34"/>
      <c r="D121" s="150" t="s">
        <v>149</v>
      </c>
      <c r="E121" s="34"/>
      <c r="F121" s="151" t="s">
        <v>173</v>
      </c>
      <c r="G121" s="34"/>
      <c r="H121" s="34"/>
      <c r="I121" s="152"/>
      <c r="J121" s="34"/>
      <c r="K121" s="34"/>
      <c r="L121" s="35"/>
      <c r="M121" s="153"/>
      <c r="N121" s="154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149</v>
      </c>
      <c r="AU121" s="19" t="s">
        <v>79</v>
      </c>
    </row>
    <row r="122" spans="1:65" s="2" customFormat="1" ht="24.2" customHeight="1">
      <c r="A122" s="34"/>
      <c r="B122" s="136"/>
      <c r="C122" s="137" t="s">
        <v>174</v>
      </c>
      <c r="D122" s="137" t="s">
        <v>144</v>
      </c>
      <c r="E122" s="138" t="s">
        <v>175</v>
      </c>
      <c r="F122" s="139" t="s">
        <v>176</v>
      </c>
      <c r="G122" s="140" t="s">
        <v>177</v>
      </c>
      <c r="H122" s="141">
        <v>1.5</v>
      </c>
      <c r="I122" s="142"/>
      <c r="J122" s="143">
        <f>ROUND(I122*H122,2)</f>
        <v>0</v>
      </c>
      <c r="K122" s="139"/>
      <c r="L122" s="35"/>
      <c r="M122" s="144" t="s">
        <v>3</v>
      </c>
      <c r="N122" s="145" t="s">
        <v>40</v>
      </c>
      <c r="O122" s="55"/>
      <c r="P122" s="146">
        <f>O122*H122</f>
        <v>0</v>
      </c>
      <c r="Q122" s="146">
        <v>0</v>
      </c>
      <c r="R122" s="146">
        <f>Q122*H122</f>
        <v>0</v>
      </c>
      <c r="S122" s="146">
        <v>2.2000000000000001E-3</v>
      </c>
      <c r="T122" s="147">
        <f>S122*H122</f>
        <v>3.3E-3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48" t="s">
        <v>167</v>
      </c>
      <c r="AT122" s="148" t="s">
        <v>144</v>
      </c>
      <c r="AU122" s="148" t="s">
        <v>79</v>
      </c>
      <c r="AY122" s="19" t="s">
        <v>141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9" t="s">
        <v>77</v>
      </c>
      <c r="BK122" s="149">
        <f>ROUND(I122*H122,2)</f>
        <v>0</v>
      </c>
      <c r="BL122" s="19" t="s">
        <v>167</v>
      </c>
      <c r="BM122" s="148" t="s">
        <v>178</v>
      </c>
    </row>
    <row r="123" spans="1:65" s="2" customFormat="1">
      <c r="A123" s="34"/>
      <c r="B123" s="35"/>
      <c r="C123" s="34"/>
      <c r="D123" s="150" t="s">
        <v>149</v>
      </c>
      <c r="E123" s="34"/>
      <c r="F123" s="151" t="s">
        <v>179</v>
      </c>
      <c r="G123" s="34"/>
      <c r="H123" s="34"/>
      <c r="I123" s="152"/>
      <c r="J123" s="34"/>
      <c r="K123" s="34"/>
      <c r="L123" s="35"/>
      <c r="M123" s="153"/>
      <c r="N123" s="154"/>
      <c r="O123" s="55"/>
      <c r="P123" s="55"/>
      <c r="Q123" s="55"/>
      <c r="R123" s="55"/>
      <c r="S123" s="55"/>
      <c r="T123" s="5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149</v>
      </c>
      <c r="AU123" s="19" t="s">
        <v>79</v>
      </c>
    </row>
    <row r="124" spans="1:65" s="13" customFormat="1">
      <c r="B124" s="155"/>
      <c r="D124" s="156" t="s">
        <v>151</v>
      </c>
      <c r="E124" s="157" t="s">
        <v>3</v>
      </c>
      <c r="F124" s="158" t="s">
        <v>180</v>
      </c>
      <c r="H124" s="159">
        <v>1</v>
      </c>
      <c r="I124" s="160"/>
      <c r="L124" s="155"/>
      <c r="M124" s="161"/>
      <c r="N124" s="162"/>
      <c r="O124" s="162"/>
      <c r="P124" s="162"/>
      <c r="Q124" s="162"/>
      <c r="R124" s="162"/>
      <c r="S124" s="162"/>
      <c r="T124" s="163"/>
      <c r="AT124" s="157" t="s">
        <v>151</v>
      </c>
      <c r="AU124" s="157" t="s">
        <v>79</v>
      </c>
      <c r="AV124" s="13" t="s">
        <v>79</v>
      </c>
      <c r="AW124" s="13" t="s">
        <v>31</v>
      </c>
      <c r="AX124" s="13" t="s">
        <v>69</v>
      </c>
      <c r="AY124" s="157" t="s">
        <v>141</v>
      </c>
    </row>
    <row r="125" spans="1:65" s="13" customFormat="1">
      <c r="B125" s="155"/>
      <c r="D125" s="156" t="s">
        <v>151</v>
      </c>
      <c r="E125" s="157" t="s">
        <v>3</v>
      </c>
      <c r="F125" s="158" t="s">
        <v>181</v>
      </c>
      <c r="H125" s="159">
        <v>0.5</v>
      </c>
      <c r="I125" s="160"/>
      <c r="L125" s="155"/>
      <c r="M125" s="161"/>
      <c r="N125" s="162"/>
      <c r="O125" s="162"/>
      <c r="P125" s="162"/>
      <c r="Q125" s="162"/>
      <c r="R125" s="162"/>
      <c r="S125" s="162"/>
      <c r="T125" s="163"/>
      <c r="AT125" s="157" t="s">
        <v>151</v>
      </c>
      <c r="AU125" s="157" t="s">
        <v>79</v>
      </c>
      <c r="AV125" s="13" t="s">
        <v>79</v>
      </c>
      <c r="AW125" s="13" t="s">
        <v>31</v>
      </c>
      <c r="AX125" s="13" t="s">
        <v>69</v>
      </c>
      <c r="AY125" s="157" t="s">
        <v>141</v>
      </c>
    </row>
    <row r="126" spans="1:65" s="14" customFormat="1">
      <c r="B126" s="164"/>
      <c r="D126" s="156" t="s">
        <v>151</v>
      </c>
      <c r="E126" s="165" t="s">
        <v>3</v>
      </c>
      <c r="F126" s="166" t="s">
        <v>182</v>
      </c>
      <c r="H126" s="167">
        <v>1.5</v>
      </c>
      <c r="I126" s="168"/>
      <c r="L126" s="164"/>
      <c r="M126" s="169"/>
      <c r="N126" s="170"/>
      <c r="O126" s="170"/>
      <c r="P126" s="170"/>
      <c r="Q126" s="170"/>
      <c r="R126" s="170"/>
      <c r="S126" s="170"/>
      <c r="T126" s="171"/>
      <c r="AT126" s="165" t="s">
        <v>151</v>
      </c>
      <c r="AU126" s="165" t="s">
        <v>79</v>
      </c>
      <c r="AV126" s="14" t="s">
        <v>147</v>
      </c>
      <c r="AW126" s="14" t="s">
        <v>31</v>
      </c>
      <c r="AX126" s="14" t="s">
        <v>77</v>
      </c>
      <c r="AY126" s="165" t="s">
        <v>141</v>
      </c>
    </row>
    <row r="127" spans="1:65" s="2" customFormat="1" ht="44.25" customHeight="1">
      <c r="A127" s="34"/>
      <c r="B127" s="136"/>
      <c r="C127" s="137" t="s">
        <v>183</v>
      </c>
      <c r="D127" s="137" t="s">
        <v>144</v>
      </c>
      <c r="E127" s="138" t="s">
        <v>184</v>
      </c>
      <c r="F127" s="139" t="s">
        <v>185</v>
      </c>
      <c r="G127" s="140" t="s">
        <v>186</v>
      </c>
      <c r="H127" s="141">
        <v>1</v>
      </c>
      <c r="I127" s="142"/>
      <c r="J127" s="143">
        <f>ROUND(I127*H127,2)</f>
        <v>0</v>
      </c>
      <c r="K127" s="139"/>
      <c r="L127" s="35"/>
      <c r="M127" s="144" t="s">
        <v>3</v>
      </c>
      <c r="N127" s="145" t="s">
        <v>40</v>
      </c>
      <c r="O127" s="55"/>
      <c r="P127" s="146">
        <f>O127*H127</f>
        <v>0</v>
      </c>
      <c r="Q127" s="146">
        <v>0</v>
      </c>
      <c r="R127" s="146">
        <f>Q127*H127</f>
        <v>0</v>
      </c>
      <c r="S127" s="146">
        <v>4.8000000000000001E-5</v>
      </c>
      <c r="T127" s="147">
        <f>S127*H127</f>
        <v>4.8000000000000001E-5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48" t="s">
        <v>147</v>
      </c>
      <c r="AT127" s="148" t="s">
        <v>144</v>
      </c>
      <c r="AU127" s="148" t="s">
        <v>79</v>
      </c>
      <c r="AY127" s="19" t="s">
        <v>141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9" t="s">
        <v>77</v>
      </c>
      <c r="BK127" s="149">
        <f>ROUND(I127*H127,2)</f>
        <v>0</v>
      </c>
      <c r="BL127" s="19" t="s">
        <v>147</v>
      </c>
      <c r="BM127" s="148" t="s">
        <v>187</v>
      </c>
    </row>
    <row r="128" spans="1:65" s="2" customFormat="1">
      <c r="A128" s="34"/>
      <c r="B128" s="35"/>
      <c r="C128" s="34"/>
      <c r="D128" s="150" t="s">
        <v>149</v>
      </c>
      <c r="E128" s="34"/>
      <c r="F128" s="151" t="s">
        <v>188</v>
      </c>
      <c r="G128" s="34"/>
      <c r="H128" s="34"/>
      <c r="I128" s="152"/>
      <c r="J128" s="34"/>
      <c r="K128" s="34"/>
      <c r="L128" s="35"/>
      <c r="M128" s="153"/>
      <c r="N128" s="154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149</v>
      </c>
      <c r="AU128" s="19" t="s">
        <v>79</v>
      </c>
    </row>
    <row r="129" spans="1:65" s="2" customFormat="1" ht="44.25" customHeight="1">
      <c r="A129" s="34"/>
      <c r="B129" s="136"/>
      <c r="C129" s="137" t="s">
        <v>189</v>
      </c>
      <c r="D129" s="137" t="s">
        <v>144</v>
      </c>
      <c r="E129" s="138" t="s">
        <v>190</v>
      </c>
      <c r="F129" s="139" t="s">
        <v>191</v>
      </c>
      <c r="G129" s="140" t="s">
        <v>186</v>
      </c>
      <c r="H129" s="141">
        <v>1</v>
      </c>
      <c r="I129" s="142"/>
      <c r="J129" s="143">
        <f>ROUND(I129*H129,2)</f>
        <v>0</v>
      </c>
      <c r="K129" s="139"/>
      <c r="L129" s="35"/>
      <c r="M129" s="144" t="s">
        <v>3</v>
      </c>
      <c r="N129" s="145" t="s">
        <v>40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8" t="s">
        <v>147</v>
      </c>
      <c r="AT129" s="148" t="s">
        <v>144</v>
      </c>
      <c r="AU129" s="148" t="s">
        <v>79</v>
      </c>
      <c r="AY129" s="19" t="s">
        <v>141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9" t="s">
        <v>77</v>
      </c>
      <c r="BK129" s="149">
        <f>ROUND(I129*H129,2)</f>
        <v>0</v>
      </c>
      <c r="BL129" s="19" t="s">
        <v>147</v>
      </c>
      <c r="BM129" s="148" t="s">
        <v>192</v>
      </c>
    </row>
    <row r="130" spans="1:65" s="2" customFormat="1">
      <c r="A130" s="34"/>
      <c r="B130" s="35"/>
      <c r="C130" s="34"/>
      <c r="D130" s="150" t="s">
        <v>149</v>
      </c>
      <c r="E130" s="34"/>
      <c r="F130" s="151" t="s">
        <v>193</v>
      </c>
      <c r="G130" s="34"/>
      <c r="H130" s="34"/>
      <c r="I130" s="152"/>
      <c r="J130" s="34"/>
      <c r="K130" s="34"/>
      <c r="L130" s="35"/>
      <c r="M130" s="153"/>
      <c r="N130" s="154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149</v>
      </c>
      <c r="AU130" s="19" t="s">
        <v>79</v>
      </c>
    </row>
    <row r="131" spans="1:65" s="2" customFormat="1" ht="37.9" customHeight="1">
      <c r="A131" s="34"/>
      <c r="B131" s="136"/>
      <c r="C131" s="137" t="s">
        <v>194</v>
      </c>
      <c r="D131" s="137" t="s">
        <v>144</v>
      </c>
      <c r="E131" s="138" t="s">
        <v>195</v>
      </c>
      <c r="F131" s="139" t="s">
        <v>196</v>
      </c>
      <c r="G131" s="140" t="s">
        <v>177</v>
      </c>
      <c r="H131" s="141">
        <v>3</v>
      </c>
      <c r="I131" s="142"/>
      <c r="J131" s="143">
        <f>ROUND(I131*H131,2)</f>
        <v>0</v>
      </c>
      <c r="K131" s="139"/>
      <c r="L131" s="35"/>
      <c r="M131" s="144" t="s">
        <v>3</v>
      </c>
      <c r="N131" s="145" t="s">
        <v>40</v>
      </c>
      <c r="O131" s="55"/>
      <c r="P131" s="146">
        <f>O131*H131</f>
        <v>0</v>
      </c>
      <c r="Q131" s="146">
        <v>0</v>
      </c>
      <c r="R131" s="146">
        <f>Q131*H131</f>
        <v>0</v>
      </c>
      <c r="S131" s="146">
        <v>2.2399999999999998E-3</v>
      </c>
      <c r="T131" s="147">
        <f>S131*H131</f>
        <v>6.7199999999999994E-3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48" t="s">
        <v>147</v>
      </c>
      <c r="AT131" s="148" t="s">
        <v>144</v>
      </c>
      <c r="AU131" s="148" t="s">
        <v>79</v>
      </c>
      <c r="AY131" s="19" t="s">
        <v>141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9" t="s">
        <v>77</v>
      </c>
      <c r="BK131" s="149">
        <f>ROUND(I131*H131,2)</f>
        <v>0</v>
      </c>
      <c r="BL131" s="19" t="s">
        <v>147</v>
      </c>
      <c r="BM131" s="148" t="s">
        <v>197</v>
      </c>
    </row>
    <row r="132" spans="1:65" s="2" customFormat="1">
      <c r="A132" s="34"/>
      <c r="B132" s="35"/>
      <c r="C132" s="34"/>
      <c r="D132" s="150" t="s">
        <v>149</v>
      </c>
      <c r="E132" s="34"/>
      <c r="F132" s="151" t="s">
        <v>198</v>
      </c>
      <c r="G132" s="34"/>
      <c r="H132" s="34"/>
      <c r="I132" s="152"/>
      <c r="J132" s="34"/>
      <c r="K132" s="34"/>
      <c r="L132" s="35"/>
      <c r="M132" s="153"/>
      <c r="N132" s="154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149</v>
      </c>
      <c r="AU132" s="19" t="s">
        <v>79</v>
      </c>
    </row>
    <row r="133" spans="1:65" s="2" customFormat="1" ht="49.15" customHeight="1">
      <c r="A133" s="34"/>
      <c r="B133" s="136"/>
      <c r="C133" s="137" t="s">
        <v>199</v>
      </c>
      <c r="D133" s="137" t="s">
        <v>144</v>
      </c>
      <c r="E133" s="138" t="s">
        <v>200</v>
      </c>
      <c r="F133" s="139" t="s">
        <v>201</v>
      </c>
      <c r="G133" s="140" t="s">
        <v>186</v>
      </c>
      <c r="H133" s="141">
        <v>1</v>
      </c>
      <c r="I133" s="142"/>
      <c r="J133" s="143">
        <f>ROUND(I133*H133,2)</f>
        <v>0</v>
      </c>
      <c r="K133" s="139"/>
      <c r="L133" s="35"/>
      <c r="M133" s="144" t="s">
        <v>3</v>
      </c>
      <c r="N133" s="145" t="s">
        <v>40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8.0000000000000004E-4</v>
      </c>
      <c r="T133" s="147">
        <f>S133*H133</f>
        <v>8.0000000000000004E-4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48" t="s">
        <v>147</v>
      </c>
      <c r="AT133" s="148" t="s">
        <v>144</v>
      </c>
      <c r="AU133" s="148" t="s">
        <v>79</v>
      </c>
      <c r="AY133" s="19" t="s">
        <v>141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77</v>
      </c>
      <c r="BK133" s="149">
        <f>ROUND(I133*H133,2)</f>
        <v>0</v>
      </c>
      <c r="BL133" s="19" t="s">
        <v>147</v>
      </c>
      <c r="BM133" s="148" t="s">
        <v>202</v>
      </c>
    </row>
    <row r="134" spans="1:65" s="2" customFormat="1">
      <c r="A134" s="34"/>
      <c r="B134" s="35"/>
      <c r="C134" s="34"/>
      <c r="D134" s="150" t="s">
        <v>149</v>
      </c>
      <c r="E134" s="34"/>
      <c r="F134" s="151" t="s">
        <v>203</v>
      </c>
      <c r="G134" s="34"/>
      <c r="H134" s="34"/>
      <c r="I134" s="152"/>
      <c r="J134" s="34"/>
      <c r="K134" s="34"/>
      <c r="L134" s="35"/>
      <c r="M134" s="153"/>
      <c r="N134" s="154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149</v>
      </c>
      <c r="AU134" s="19" t="s">
        <v>79</v>
      </c>
    </row>
    <row r="135" spans="1:65" s="2" customFormat="1" ht="24.2" customHeight="1">
      <c r="A135" s="34"/>
      <c r="B135" s="136"/>
      <c r="C135" s="137" t="s">
        <v>74</v>
      </c>
      <c r="D135" s="137" t="s">
        <v>144</v>
      </c>
      <c r="E135" s="138" t="s">
        <v>204</v>
      </c>
      <c r="F135" s="139" t="s">
        <v>205</v>
      </c>
      <c r="G135" s="140" t="s">
        <v>186</v>
      </c>
      <c r="H135" s="141">
        <v>2</v>
      </c>
      <c r="I135" s="142"/>
      <c r="J135" s="143">
        <f>ROUND(I135*H135,2)</f>
        <v>0</v>
      </c>
      <c r="K135" s="139"/>
      <c r="L135" s="35"/>
      <c r="M135" s="144" t="s">
        <v>3</v>
      </c>
      <c r="N135" s="145" t="s">
        <v>40</v>
      </c>
      <c r="O135" s="55"/>
      <c r="P135" s="146">
        <f>O135*H135</f>
        <v>0</v>
      </c>
      <c r="Q135" s="146">
        <v>0</v>
      </c>
      <c r="R135" s="146">
        <f>Q135*H135</f>
        <v>0</v>
      </c>
      <c r="S135" s="146">
        <v>8.5999999999999998E-4</v>
      </c>
      <c r="T135" s="147">
        <f>S135*H135</f>
        <v>1.72E-3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8" t="s">
        <v>147</v>
      </c>
      <c r="AT135" s="148" t="s">
        <v>144</v>
      </c>
      <c r="AU135" s="148" t="s">
        <v>79</v>
      </c>
      <c r="AY135" s="19" t="s">
        <v>141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9" t="s">
        <v>77</v>
      </c>
      <c r="BK135" s="149">
        <f>ROUND(I135*H135,2)</f>
        <v>0</v>
      </c>
      <c r="BL135" s="19" t="s">
        <v>147</v>
      </c>
      <c r="BM135" s="148" t="s">
        <v>206</v>
      </c>
    </row>
    <row r="136" spans="1:65" s="2" customFormat="1">
      <c r="A136" s="34"/>
      <c r="B136" s="35"/>
      <c r="C136" s="34"/>
      <c r="D136" s="150" t="s">
        <v>149</v>
      </c>
      <c r="E136" s="34"/>
      <c r="F136" s="151" t="s">
        <v>207</v>
      </c>
      <c r="G136" s="34"/>
      <c r="H136" s="34"/>
      <c r="I136" s="152"/>
      <c r="J136" s="34"/>
      <c r="K136" s="34"/>
      <c r="L136" s="35"/>
      <c r="M136" s="153"/>
      <c r="N136" s="154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149</v>
      </c>
      <c r="AU136" s="19" t="s">
        <v>79</v>
      </c>
    </row>
    <row r="137" spans="1:65" s="12" customFormat="1" ht="22.9" customHeight="1">
      <c r="B137" s="123"/>
      <c r="D137" s="124" t="s">
        <v>68</v>
      </c>
      <c r="E137" s="134" t="s">
        <v>208</v>
      </c>
      <c r="F137" s="134" t="s">
        <v>209</v>
      </c>
      <c r="I137" s="126"/>
      <c r="J137" s="135">
        <f>BK137</f>
        <v>0</v>
      </c>
      <c r="L137" s="123"/>
      <c r="M137" s="128"/>
      <c r="N137" s="129"/>
      <c r="O137" s="129"/>
      <c r="P137" s="130">
        <f>SUM(P138:P146)</f>
        <v>0</v>
      </c>
      <c r="Q137" s="129"/>
      <c r="R137" s="130">
        <f>SUM(R138:R146)</f>
        <v>0</v>
      </c>
      <c r="S137" s="129"/>
      <c r="T137" s="131">
        <f>SUM(T138:T146)</f>
        <v>0</v>
      </c>
      <c r="AR137" s="124" t="s">
        <v>77</v>
      </c>
      <c r="AT137" s="132" t="s">
        <v>68</v>
      </c>
      <c r="AU137" s="132" t="s">
        <v>77</v>
      </c>
      <c r="AY137" s="124" t="s">
        <v>141</v>
      </c>
      <c r="BK137" s="133">
        <f>SUM(BK138:BK146)</f>
        <v>0</v>
      </c>
    </row>
    <row r="138" spans="1:65" s="2" customFormat="1" ht="37.9" customHeight="1">
      <c r="A138" s="34"/>
      <c r="B138" s="136"/>
      <c r="C138" s="137" t="s">
        <v>9</v>
      </c>
      <c r="D138" s="137" t="s">
        <v>144</v>
      </c>
      <c r="E138" s="138" t="s">
        <v>210</v>
      </c>
      <c r="F138" s="139" t="s">
        <v>211</v>
      </c>
      <c r="G138" s="140" t="s">
        <v>212</v>
      </c>
      <c r="H138" s="141">
        <v>8.1000000000000003E-2</v>
      </c>
      <c r="I138" s="142"/>
      <c r="J138" s="143">
        <f>ROUND(I138*H138,2)</f>
        <v>0</v>
      </c>
      <c r="K138" s="139"/>
      <c r="L138" s="35"/>
      <c r="M138" s="144" t="s">
        <v>3</v>
      </c>
      <c r="N138" s="145" t="s">
        <v>40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48" t="s">
        <v>147</v>
      </c>
      <c r="AT138" s="148" t="s">
        <v>144</v>
      </c>
      <c r="AU138" s="148" t="s">
        <v>79</v>
      </c>
      <c r="AY138" s="19" t="s">
        <v>141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9" t="s">
        <v>77</v>
      </c>
      <c r="BK138" s="149">
        <f>ROUND(I138*H138,2)</f>
        <v>0</v>
      </c>
      <c r="BL138" s="19" t="s">
        <v>147</v>
      </c>
      <c r="BM138" s="148" t="s">
        <v>213</v>
      </c>
    </row>
    <row r="139" spans="1:65" s="2" customFormat="1">
      <c r="A139" s="34"/>
      <c r="B139" s="35"/>
      <c r="C139" s="34"/>
      <c r="D139" s="150" t="s">
        <v>149</v>
      </c>
      <c r="E139" s="34"/>
      <c r="F139" s="151" t="s">
        <v>214</v>
      </c>
      <c r="G139" s="34"/>
      <c r="H139" s="34"/>
      <c r="I139" s="152"/>
      <c r="J139" s="34"/>
      <c r="K139" s="34"/>
      <c r="L139" s="35"/>
      <c r="M139" s="153"/>
      <c r="N139" s="154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149</v>
      </c>
      <c r="AU139" s="19" t="s">
        <v>79</v>
      </c>
    </row>
    <row r="140" spans="1:65" s="2" customFormat="1" ht="33" customHeight="1">
      <c r="A140" s="34"/>
      <c r="B140" s="136"/>
      <c r="C140" s="137" t="s">
        <v>215</v>
      </c>
      <c r="D140" s="137" t="s">
        <v>144</v>
      </c>
      <c r="E140" s="138" t="s">
        <v>216</v>
      </c>
      <c r="F140" s="139" t="s">
        <v>217</v>
      </c>
      <c r="G140" s="140" t="s">
        <v>212</v>
      </c>
      <c r="H140" s="141">
        <v>8.1000000000000003E-2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147</v>
      </c>
      <c r="AT140" s="148" t="s">
        <v>144</v>
      </c>
      <c r="AU140" s="148" t="s">
        <v>79</v>
      </c>
      <c r="AY140" s="19" t="s">
        <v>141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147</v>
      </c>
      <c r="BM140" s="148" t="s">
        <v>218</v>
      </c>
    </row>
    <row r="141" spans="1:65" s="2" customFormat="1">
      <c r="A141" s="34"/>
      <c r="B141" s="35"/>
      <c r="C141" s="34"/>
      <c r="D141" s="150" t="s">
        <v>149</v>
      </c>
      <c r="E141" s="34"/>
      <c r="F141" s="151" t="s">
        <v>219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149</v>
      </c>
      <c r="AU141" s="19" t="s">
        <v>79</v>
      </c>
    </row>
    <row r="142" spans="1:65" s="2" customFormat="1" ht="44.25" customHeight="1">
      <c r="A142" s="34"/>
      <c r="B142" s="136"/>
      <c r="C142" s="137" t="s">
        <v>220</v>
      </c>
      <c r="D142" s="137" t="s">
        <v>144</v>
      </c>
      <c r="E142" s="138" t="s">
        <v>221</v>
      </c>
      <c r="F142" s="139" t="s">
        <v>222</v>
      </c>
      <c r="G142" s="140" t="s">
        <v>212</v>
      </c>
      <c r="H142" s="141">
        <v>1.944</v>
      </c>
      <c r="I142" s="142"/>
      <c r="J142" s="143">
        <f>ROUND(I142*H142,2)</f>
        <v>0</v>
      </c>
      <c r="K142" s="139"/>
      <c r="L142" s="35"/>
      <c r="M142" s="144" t="s">
        <v>3</v>
      </c>
      <c r="N142" s="145" t="s">
        <v>40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8" t="s">
        <v>147</v>
      </c>
      <c r="AT142" s="148" t="s">
        <v>144</v>
      </c>
      <c r="AU142" s="148" t="s">
        <v>79</v>
      </c>
      <c r="AY142" s="19" t="s">
        <v>141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9" t="s">
        <v>77</v>
      </c>
      <c r="BK142" s="149">
        <f>ROUND(I142*H142,2)</f>
        <v>0</v>
      </c>
      <c r="BL142" s="19" t="s">
        <v>147</v>
      </c>
      <c r="BM142" s="148" t="s">
        <v>223</v>
      </c>
    </row>
    <row r="143" spans="1:65" s="2" customFormat="1">
      <c r="A143" s="34"/>
      <c r="B143" s="35"/>
      <c r="C143" s="34"/>
      <c r="D143" s="150" t="s">
        <v>149</v>
      </c>
      <c r="E143" s="34"/>
      <c r="F143" s="151" t="s">
        <v>224</v>
      </c>
      <c r="G143" s="34"/>
      <c r="H143" s="34"/>
      <c r="I143" s="152"/>
      <c r="J143" s="34"/>
      <c r="K143" s="34"/>
      <c r="L143" s="35"/>
      <c r="M143" s="153"/>
      <c r="N143" s="154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149</v>
      </c>
      <c r="AU143" s="19" t="s">
        <v>79</v>
      </c>
    </row>
    <row r="144" spans="1:65" s="13" customFormat="1">
      <c r="B144" s="155"/>
      <c r="D144" s="156" t="s">
        <v>151</v>
      </c>
      <c r="F144" s="158" t="s">
        <v>225</v>
      </c>
      <c r="H144" s="159">
        <v>1.944</v>
      </c>
      <c r="I144" s="160"/>
      <c r="L144" s="155"/>
      <c r="M144" s="161"/>
      <c r="N144" s="162"/>
      <c r="O144" s="162"/>
      <c r="P144" s="162"/>
      <c r="Q144" s="162"/>
      <c r="R144" s="162"/>
      <c r="S144" s="162"/>
      <c r="T144" s="163"/>
      <c r="AT144" s="157" t="s">
        <v>151</v>
      </c>
      <c r="AU144" s="157" t="s">
        <v>79</v>
      </c>
      <c r="AV144" s="13" t="s">
        <v>79</v>
      </c>
      <c r="AW144" s="13" t="s">
        <v>4</v>
      </c>
      <c r="AX144" s="13" t="s">
        <v>77</v>
      </c>
      <c r="AY144" s="157" t="s">
        <v>141</v>
      </c>
    </row>
    <row r="145" spans="1:65" s="2" customFormat="1" ht="44.25" customHeight="1">
      <c r="A145" s="34"/>
      <c r="B145" s="136"/>
      <c r="C145" s="137" t="s">
        <v>226</v>
      </c>
      <c r="D145" s="137" t="s">
        <v>144</v>
      </c>
      <c r="E145" s="138" t="s">
        <v>227</v>
      </c>
      <c r="F145" s="139" t="s">
        <v>228</v>
      </c>
      <c r="G145" s="140" t="s">
        <v>212</v>
      </c>
      <c r="H145" s="141">
        <v>8.1000000000000003E-2</v>
      </c>
      <c r="I145" s="142"/>
      <c r="J145" s="143">
        <f>ROUND(I145*H145,2)</f>
        <v>0</v>
      </c>
      <c r="K145" s="139"/>
      <c r="L145" s="35"/>
      <c r="M145" s="144" t="s">
        <v>3</v>
      </c>
      <c r="N145" s="145" t="s">
        <v>40</v>
      </c>
      <c r="O145" s="55"/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48" t="s">
        <v>147</v>
      </c>
      <c r="AT145" s="148" t="s">
        <v>144</v>
      </c>
      <c r="AU145" s="148" t="s">
        <v>79</v>
      </c>
      <c r="AY145" s="19" t="s">
        <v>141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9" t="s">
        <v>77</v>
      </c>
      <c r="BK145" s="149">
        <f>ROUND(I145*H145,2)</f>
        <v>0</v>
      </c>
      <c r="BL145" s="19" t="s">
        <v>147</v>
      </c>
      <c r="BM145" s="148" t="s">
        <v>229</v>
      </c>
    </row>
    <row r="146" spans="1:65" s="2" customFormat="1">
      <c r="A146" s="34"/>
      <c r="B146" s="35"/>
      <c r="C146" s="34"/>
      <c r="D146" s="150" t="s">
        <v>149</v>
      </c>
      <c r="E146" s="34"/>
      <c r="F146" s="151" t="s">
        <v>230</v>
      </c>
      <c r="G146" s="34"/>
      <c r="H146" s="34"/>
      <c r="I146" s="152"/>
      <c r="J146" s="34"/>
      <c r="K146" s="34"/>
      <c r="L146" s="35"/>
      <c r="M146" s="153"/>
      <c r="N146" s="154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149</v>
      </c>
      <c r="AU146" s="19" t="s">
        <v>79</v>
      </c>
    </row>
    <row r="147" spans="1:65" s="12" customFormat="1" ht="25.9" customHeight="1">
      <c r="B147" s="123"/>
      <c r="D147" s="124" t="s">
        <v>68</v>
      </c>
      <c r="E147" s="125" t="s">
        <v>231</v>
      </c>
      <c r="F147" s="125" t="s">
        <v>232</v>
      </c>
      <c r="I147" s="126"/>
      <c r="J147" s="127">
        <f>BK147</f>
        <v>0</v>
      </c>
      <c r="L147" s="123"/>
      <c r="M147" s="128"/>
      <c r="N147" s="129"/>
      <c r="O147" s="129"/>
      <c r="P147" s="130">
        <f>P148+P159+P165+P169</f>
        <v>0</v>
      </c>
      <c r="Q147" s="129"/>
      <c r="R147" s="130">
        <f>R148+R159+R165+R169</f>
        <v>6.106234E-2</v>
      </c>
      <c r="S147" s="129"/>
      <c r="T147" s="131">
        <f>T148+T159+T165+T169</f>
        <v>0</v>
      </c>
      <c r="AR147" s="124" t="s">
        <v>77</v>
      </c>
      <c r="AT147" s="132" t="s">
        <v>68</v>
      </c>
      <c r="AU147" s="132" t="s">
        <v>69</v>
      </c>
      <c r="AY147" s="124" t="s">
        <v>141</v>
      </c>
      <c r="BK147" s="133">
        <f>BK148+BK159+BK165+BK169</f>
        <v>0</v>
      </c>
    </row>
    <row r="148" spans="1:65" s="12" customFormat="1" ht="22.9" customHeight="1">
      <c r="B148" s="123"/>
      <c r="D148" s="124" t="s">
        <v>68</v>
      </c>
      <c r="E148" s="134" t="s">
        <v>174</v>
      </c>
      <c r="F148" s="134" t="s">
        <v>233</v>
      </c>
      <c r="I148" s="126"/>
      <c r="J148" s="135">
        <f>BK148</f>
        <v>0</v>
      </c>
      <c r="L148" s="123"/>
      <c r="M148" s="128"/>
      <c r="N148" s="129"/>
      <c r="O148" s="129"/>
      <c r="P148" s="130">
        <f>SUM(P149:P158)</f>
        <v>0</v>
      </c>
      <c r="Q148" s="129"/>
      <c r="R148" s="130">
        <f>SUM(R149:R158)</f>
        <v>6.0230800000000001E-2</v>
      </c>
      <c r="S148" s="129"/>
      <c r="T148" s="131">
        <f>SUM(T149:T158)</f>
        <v>0</v>
      </c>
      <c r="AR148" s="124" t="s">
        <v>77</v>
      </c>
      <c r="AT148" s="132" t="s">
        <v>68</v>
      </c>
      <c r="AU148" s="132" t="s">
        <v>77</v>
      </c>
      <c r="AY148" s="124" t="s">
        <v>141</v>
      </c>
      <c r="BK148" s="133">
        <f>SUM(BK149:BK158)</f>
        <v>0</v>
      </c>
    </row>
    <row r="149" spans="1:65" s="2" customFormat="1" ht="24.2" customHeight="1">
      <c r="A149" s="34"/>
      <c r="B149" s="136"/>
      <c r="C149" s="137" t="s">
        <v>167</v>
      </c>
      <c r="D149" s="137" t="s">
        <v>144</v>
      </c>
      <c r="E149" s="138" t="s">
        <v>234</v>
      </c>
      <c r="F149" s="139" t="s">
        <v>235</v>
      </c>
      <c r="G149" s="140" t="s">
        <v>82</v>
      </c>
      <c r="H149" s="141">
        <v>0.19500000000000001</v>
      </c>
      <c r="I149" s="142"/>
      <c r="J149" s="143">
        <f>ROUND(I149*H149,2)</f>
        <v>0</v>
      </c>
      <c r="K149" s="139"/>
      <c r="L149" s="35"/>
      <c r="M149" s="144" t="s">
        <v>3</v>
      </c>
      <c r="N149" s="145" t="s">
        <v>40</v>
      </c>
      <c r="O149" s="55"/>
      <c r="P149" s="146">
        <f>O149*H149</f>
        <v>0</v>
      </c>
      <c r="Q149" s="146">
        <v>4.1200000000000001E-2</v>
      </c>
      <c r="R149" s="146">
        <f>Q149*H149</f>
        <v>8.0340000000000012E-3</v>
      </c>
      <c r="S149" s="146">
        <v>0</v>
      </c>
      <c r="T149" s="14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48" t="s">
        <v>147</v>
      </c>
      <c r="AT149" s="148" t="s">
        <v>144</v>
      </c>
      <c r="AU149" s="148" t="s">
        <v>79</v>
      </c>
      <c r="AY149" s="19" t="s">
        <v>141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9" t="s">
        <v>77</v>
      </c>
      <c r="BK149" s="149">
        <f>ROUND(I149*H149,2)</f>
        <v>0</v>
      </c>
      <c r="BL149" s="19" t="s">
        <v>147</v>
      </c>
      <c r="BM149" s="148" t="s">
        <v>236</v>
      </c>
    </row>
    <row r="150" spans="1:65" s="2" customFormat="1">
      <c r="A150" s="34"/>
      <c r="B150" s="35"/>
      <c r="C150" s="34"/>
      <c r="D150" s="150" t="s">
        <v>149</v>
      </c>
      <c r="E150" s="34"/>
      <c r="F150" s="151" t="s">
        <v>237</v>
      </c>
      <c r="G150" s="34"/>
      <c r="H150" s="34"/>
      <c r="I150" s="152"/>
      <c r="J150" s="34"/>
      <c r="K150" s="34"/>
      <c r="L150" s="35"/>
      <c r="M150" s="153"/>
      <c r="N150" s="154"/>
      <c r="O150" s="55"/>
      <c r="P150" s="55"/>
      <c r="Q150" s="55"/>
      <c r="R150" s="55"/>
      <c r="S150" s="55"/>
      <c r="T150" s="5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149</v>
      </c>
      <c r="AU150" s="19" t="s">
        <v>79</v>
      </c>
    </row>
    <row r="151" spans="1:65" s="13" customFormat="1">
      <c r="B151" s="155"/>
      <c r="D151" s="156" t="s">
        <v>151</v>
      </c>
      <c r="E151" s="157" t="s">
        <v>3</v>
      </c>
      <c r="F151" s="158" t="s">
        <v>238</v>
      </c>
      <c r="H151" s="159">
        <v>0.105</v>
      </c>
      <c r="I151" s="160"/>
      <c r="L151" s="155"/>
      <c r="M151" s="161"/>
      <c r="N151" s="162"/>
      <c r="O151" s="162"/>
      <c r="P151" s="162"/>
      <c r="Q151" s="162"/>
      <c r="R151" s="162"/>
      <c r="S151" s="162"/>
      <c r="T151" s="163"/>
      <c r="AT151" s="157" t="s">
        <v>151</v>
      </c>
      <c r="AU151" s="157" t="s">
        <v>79</v>
      </c>
      <c r="AV151" s="13" t="s">
        <v>79</v>
      </c>
      <c r="AW151" s="13" t="s">
        <v>31</v>
      </c>
      <c r="AX151" s="13" t="s">
        <v>69</v>
      </c>
      <c r="AY151" s="157" t="s">
        <v>141</v>
      </c>
    </row>
    <row r="152" spans="1:65" s="13" customFormat="1">
      <c r="B152" s="155"/>
      <c r="D152" s="156" t="s">
        <v>151</v>
      </c>
      <c r="E152" s="157" t="s">
        <v>3</v>
      </c>
      <c r="F152" s="158" t="s">
        <v>239</v>
      </c>
      <c r="H152" s="159">
        <v>0.09</v>
      </c>
      <c r="I152" s="160"/>
      <c r="L152" s="155"/>
      <c r="M152" s="161"/>
      <c r="N152" s="162"/>
      <c r="O152" s="162"/>
      <c r="P152" s="162"/>
      <c r="Q152" s="162"/>
      <c r="R152" s="162"/>
      <c r="S152" s="162"/>
      <c r="T152" s="163"/>
      <c r="AT152" s="157" t="s">
        <v>151</v>
      </c>
      <c r="AU152" s="157" t="s">
        <v>79</v>
      </c>
      <c r="AV152" s="13" t="s">
        <v>79</v>
      </c>
      <c r="AW152" s="13" t="s">
        <v>31</v>
      </c>
      <c r="AX152" s="13" t="s">
        <v>69</v>
      </c>
      <c r="AY152" s="157" t="s">
        <v>141</v>
      </c>
    </row>
    <row r="153" spans="1:65" s="14" customFormat="1">
      <c r="B153" s="164"/>
      <c r="D153" s="156" t="s">
        <v>151</v>
      </c>
      <c r="E153" s="165" t="s">
        <v>3</v>
      </c>
      <c r="F153" s="166" t="s">
        <v>182</v>
      </c>
      <c r="H153" s="167">
        <v>0.19500000000000001</v>
      </c>
      <c r="I153" s="168"/>
      <c r="L153" s="164"/>
      <c r="M153" s="169"/>
      <c r="N153" s="170"/>
      <c r="O153" s="170"/>
      <c r="P153" s="170"/>
      <c r="Q153" s="170"/>
      <c r="R153" s="170"/>
      <c r="S153" s="170"/>
      <c r="T153" s="171"/>
      <c r="AT153" s="165" t="s">
        <v>151</v>
      </c>
      <c r="AU153" s="165" t="s">
        <v>79</v>
      </c>
      <c r="AV153" s="14" t="s">
        <v>147</v>
      </c>
      <c r="AW153" s="14" t="s">
        <v>31</v>
      </c>
      <c r="AX153" s="14" t="s">
        <v>77</v>
      </c>
      <c r="AY153" s="165" t="s">
        <v>141</v>
      </c>
    </row>
    <row r="154" spans="1:65" s="2" customFormat="1" ht="37.9" customHeight="1">
      <c r="A154" s="34"/>
      <c r="B154" s="136"/>
      <c r="C154" s="137" t="s">
        <v>240</v>
      </c>
      <c r="D154" s="137" t="s">
        <v>144</v>
      </c>
      <c r="E154" s="138" t="s">
        <v>241</v>
      </c>
      <c r="F154" s="139" t="s">
        <v>242</v>
      </c>
      <c r="G154" s="140" t="s">
        <v>82</v>
      </c>
      <c r="H154" s="141">
        <v>1.919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2.7199999999999998E-2</v>
      </c>
      <c r="R154" s="146">
        <f>Q154*H154</f>
        <v>5.2196800000000002E-2</v>
      </c>
      <c r="S154" s="146">
        <v>0</v>
      </c>
      <c r="T154" s="14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147</v>
      </c>
      <c r="AT154" s="148" t="s">
        <v>144</v>
      </c>
      <c r="AU154" s="148" t="s">
        <v>79</v>
      </c>
      <c r="AY154" s="19" t="s">
        <v>141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147</v>
      </c>
      <c r="BM154" s="148" t="s">
        <v>243</v>
      </c>
    </row>
    <row r="155" spans="1:65" s="2" customFormat="1">
      <c r="A155" s="34"/>
      <c r="B155" s="35"/>
      <c r="C155" s="34"/>
      <c r="D155" s="150" t="s">
        <v>149</v>
      </c>
      <c r="E155" s="34"/>
      <c r="F155" s="151" t="s">
        <v>244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149</v>
      </c>
      <c r="AU155" s="19" t="s">
        <v>79</v>
      </c>
    </row>
    <row r="156" spans="1:65" s="15" customFormat="1">
      <c r="B156" s="172"/>
      <c r="D156" s="156" t="s">
        <v>151</v>
      </c>
      <c r="E156" s="173" t="s">
        <v>3</v>
      </c>
      <c r="F156" s="174" t="s">
        <v>245</v>
      </c>
      <c r="H156" s="173" t="s">
        <v>3</v>
      </c>
      <c r="I156" s="175"/>
      <c r="L156" s="172"/>
      <c r="M156" s="176"/>
      <c r="N156" s="177"/>
      <c r="O156" s="177"/>
      <c r="P156" s="177"/>
      <c r="Q156" s="177"/>
      <c r="R156" s="177"/>
      <c r="S156" s="177"/>
      <c r="T156" s="178"/>
      <c r="AT156" s="173" t="s">
        <v>151</v>
      </c>
      <c r="AU156" s="173" t="s">
        <v>79</v>
      </c>
      <c r="AV156" s="15" t="s">
        <v>77</v>
      </c>
      <c r="AW156" s="15" t="s">
        <v>31</v>
      </c>
      <c r="AX156" s="15" t="s">
        <v>69</v>
      </c>
      <c r="AY156" s="173" t="s">
        <v>141</v>
      </c>
    </row>
    <row r="157" spans="1:65" s="13" customFormat="1">
      <c r="B157" s="155"/>
      <c r="D157" s="156" t="s">
        <v>151</v>
      </c>
      <c r="E157" s="157" t="s">
        <v>3</v>
      </c>
      <c r="F157" s="158" t="s">
        <v>246</v>
      </c>
      <c r="H157" s="159">
        <v>1.919</v>
      </c>
      <c r="I157" s="160"/>
      <c r="L157" s="155"/>
      <c r="M157" s="161"/>
      <c r="N157" s="162"/>
      <c r="O157" s="162"/>
      <c r="P157" s="162"/>
      <c r="Q157" s="162"/>
      <c r="R157" s="162"/>
      <c r="S157" s="162"/>
      <c r="T157" s="163"/>
      <c r="AT157" s="157" t="s">
        <v>151</v>
      </c>
      <c r="AU157" s="157" t="s">
        <v>79</v>
      </c>
      <c r="AV157" s="13" t="s">
        <v>79</v>
      </c>
      <c r="AW157" s="13" t="s">
        <v>31</v>
      </c>
      <c r="AX157" s="13" t="s">
        <v>69</v>
      </c>
      <c r="AY157" s="157" t="s">
        <v>141</v>
      </c>
    </row>
    <row r="158" spans="1:65" s="14" customFormat="1">
      <c r="B158" s="164"/>
      <c r="D158" s="156" t="s">
        <v>151</v>
      </c>
      <c r="E158" s="165" t="s">
        <v>3</v>
      </c>
      <c r="F158" s="166" t="s">
        <v>182</v>
      </c>
      <c r="H158" s="167">
        <v>1.919</v>
      </c>
      <c r="I158" s="168"/>
      <c r="L158" s="164"/>
      <c r="M158" s="169"/>
      <c r="N158" s="170"/>
      <c r="O158" s="170"/>
      <c r="P158" s="170"/>
      <c r="Q158" s="170"/>
      <c r="R158" s="170"/>
      <c r="S158" s="170"/>
      <c r="T158" s="171"/>
      <c r="AT158" s="165" t="s">
        <v>151</v>
      </c>
      <c r="AU158" s="165" t="s">
        <v>79</v>
      </c>
      <c r="AV158" s="14" t="s">
        <v>147</v>
      </c>
      <c r="AW158" s="14" t="s">
        <v>31</v>
      </c>
      <c r="AX158" s="14" t="s">
        <v>77</v>
      </c>
      <c r="AY158" s="165" t="s">
        <v>141</v>
      </c>
    </row>
    <row r="159" spans="1:65" s="12" customFormat="1" ht="22.9" customHeight="1">
      <c r="B159" s="123"/>
      <c r="D159" s="124" t="s">
        <v>68</v>
      </c>
      <c r="E159" s="134" t="s">
        <v>194</v>
      </c>
      <c r="F159" s="134" t="s">
        <v>247</v>
      </c>
      <c r="I159" s="126"/>
      <c r="J159" s="135">
        <f>BK159</f>
        <v>0</v>
      </c>
      <c r="L159" s="123"/>
      <c r="M159" s="128"/>
      <c r="N159" s="129"/>
      <c r="O159" s="129"/>
      <c r="P159" s="130">
        <f>SUM(P160:P164)</f>
        <v>0</v>
      </c>
      <c r="Q159" s="129"/>
      <c r="R159" s="130">
        <f>SUM(R160:R164)</f>
        <v>6.5448000000000004E-4</v>
      </c>
      <c r="S159" s="129"/>
      <c r="T159" s="131">
        <f>SUM(T160:T164)</f>
        <v>0</v>
      </c>
      <c r="AR159" s="124" t="s">
        <v>77</v>
      </c>
      <c r="AT159" s="132" t="s">
        <v>68</v>
      </c>
      <c r="AU159" s="132" t="s">
        <v>77</v>
      </c>
      <c r="AY159" s="124" t="s">
        <v>141</v>
      </c>
      <c r="BK159" s="133">
        <f>SUM(BK160:BK164)</f>
        <v>0</v>
      </c>
    </row>
    <row r="160" spans="1:65" s="2" customFormat="1" ht="37.9" customHeight="1">
      <c r="A160" s="34"/>
      <c r="B160" s="136"/>
      <c r="C160" s="137" t="s">
        <v>248</v>
      </c>
      <c r="D160" s="137" t="s">
        <v>144</v>
      </c>
      <c r="E160" s="138" t="s">
        <v>249</v>
      </c>
      <c r="F160" s="139" t="s">
        <v>250</v>
      </c>
      <c r="G160" s="140" t="s">
        <v>82</v>
      </c>
      <c r="H160" s="141">
        <v>16.361999999999998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4.0000000000000003E-5</v>
      </c>
      <c r="R160" s="146">
        <f>Q160*H160</f>
        <v>6.5448000000000004E-4</v>
      </c>
      <c r="S160" s="146">
        <v>0</v>
      </c>
      <c r="T160" s="14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147</v>
      </c>
      <c r="AT160" s="148" t="s">
        <v>144</v>
      </c>
      <c r="AU160" s="148" t="s">
        <v>79</v>
      </c>
      <c r="AY160" s="19" t="s">
        <v>141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77</v>
      </c>
      <c r="BK160" s="149">
        <f>ROUND(I160*H160,2)</f>
        <v>0</v>
      </c>
      <c r="BL160" s="19" t="s">
        <v>147</v>
      </c>
      <c r="BM160" s="148" t="s">
        <v>251</v>
      </c>
    </row>
    <row r="161" spans="1:65" s="2" customFormat="1">
      <c r="A161" s="34"/>
      <c r="B161" s="35"/>
      <c r="C161" s="34"/>
      <c r="D161" s="150" t="s">
        <v>149</v>
      </c>
      <c r="E161" s="34"/>
      <c r="F161" s="151" t="s">
        <v>252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149</v>
      </c>
      <c r="AU161" s="19" t="s">
        <v>79</v>
      </c>
    </row>
    <row r="162" spans="1:65" s="13" customFormat="1">
      <c r="B162" s="155"/>
      <c r="D162" s="156" t="s">
        <v>151</v>
      </c>
      <c r="E162" s="157" t="s">
        <v>3</v>
      </c>
      <c r="F162" s="158" t="s">
        <v>85</v>
      </c>
      <c r="H162" s="159">
        <v>1.3620000000000001</v>
      </c>
      <c r="I162" s="160"/>
      <c r="L162" s="155"/>
      <c r="M162" s="161"/>
      <c r="N162" s="162"/>
      <c r="O162" s="162"/>
      <c r="P162" s="162"/>
      <c r="Q162" s="162"/>
      <c r="R162" s="162"/>
      <c r="S162" s="162"/>
      <c r="T162" s="163"/>
      <c r="AT162" s="157" t="s">
        <v>151</v>
      </c>
      <c r="AU162" s="157" t="s">
        <v>79</v>
      </c>
      <c r="AV162" s="13" t="s">
        <v>79</v>
      </c>
      <c r="AW162" s="13" t="s">
        <v>31</v>
      </c>
      <c r="AX162" s="13" t="s">
        <v>69</v>
      </c>
      <c r="AY162" s="157" t="s">
        <v>141</v>
      </c>
    </row>
    <row r="163" spans="1:65" s="13" customFormat="1">
      <c r="B163" s="155"/>
      <c r="D163" s="156" t="s">
        <v>151</v>
      </c>
      <c r="E163" s="157" t="s">
        <v>3</v>
      </c>
      <c r="F163" s="158" t="s">
        <v>253</v>
      </c>
      <c r="H163" s="159">
        <v>15</v>
      </c>
      <c r="I163" s="160"/>
      <c r="L163" s="155"/>
      <c r="M163" s="161"/>
      <c r="N163" s="162"/>
      <c r="O163" s="162"/>
      <c r="P163" s="162"/>
      <c r="Q163" s="162"/>
      <c r="R163" s="162"/>
      <c r="S163" s="162"/>
      <c r="T163" s="163"/>
      <c r="AT163" s="157" t="s">
        <v>151</v>
      </c>
      <c r="AU163" s="157" t="s">
        <v>79</v>
      </c>
      <c r="AV163" s="13" t="s">
        <v>79</v>
      </c>
      <c r="AW163" s="13" t="s">
        <v>31</v>
      </c>
      <c r="AX163" s="13" t="s">
        <v>69</v>
      </c>
      <c r="AY163" s="157" t="s">
        <v>141</v>
      </c>
    </row>
    <row r="164" spans="1:65" s="14" customFormat="1">
      <c r="B164" s="164"/>
      <c r="D164" s="156" t="s">
        <v>151</v>
      </c>
      <c r="E164" s="165" t="s">
        <v>3</v>
      </c>
      <c r="F164" s="166" t="s">
        <v>182</v>
      </c>
      <c r="H164" s="167">
        <v>16.361999999999998</v>
      </c>
      <c r="I164" s="168"/>
      <c r="L164" s="164"/>
      <c r="M164" s="169"/>
      <c r="N164" s="170"/>
      <c r="O164" s="170"/>
      <c r="P164" s="170"/>
      <c r="Q164" s="170"/>
      <c r="R164" s="170"/>
      <c r="S164" s="170"/>
      <c r="T164" s="171"/>
      <c r="AT164" s="165" t="s">
        <v>151</v>
      </c>
      <c r="AU164" s="165" t="s">
        <v>79</v>
      </c>
      <c r="AV164" s="14" t="s">
        <v>147</v>
      </c>
      <c r="AW164" s="14" t="s">
        <v>31</v>
      </c>
      <c r="AX164" s="14" t="s">
        <v>77</v>
      </c>
      <c r="AY164" s="165" t="s">
        <v>141</v>
      </c>
    </row>
    <row r="165" spans="1:65" s="12" customFormat="1" ht="22.9" customHeight="1">
      <c r="B165" s="123"/>
      <c r="D165" s="124" t="s">
        <v>68</v>
      </c>
      <c r="E165" s="134" t="s">
        <v>254</v>
      </c>
      <c r="F165" s="134" t="s">
        <v>255</v>
      </c>
      <c r="I165" s="126"/>
      <c r="J165" s="135">
        <f>BK165</f>
        <v>0</v>
      </c>
      <c r="L165" s="123"/>
      <c r="M165" s="128"/>
      <c r="N165" s="129"/>
      <c r="O165" s="129"/>
      <c r="P165" s="130">
        <f>SUM(P166:P168)</f>
        <v>0</v>
      </c>
      <c r="Q165" s="129"/>
      <c r="R165" s="130">
        <f>SUM(R166:R168)</f>
        <v>1.7705999999999999E-4</v>
      </c>
      <c r="S165" s="129"/>
      <c r="T165" s="131">
        <f>SUM(T166:T168)</f>
        <v>0</v>
      </c>
      <c r="AR165" s="124" t="s">
        <v>77</v>
      </c>
      <c r="AT165" s="132" t="s">
        <v>68</v>
      </c>
      <c r="AU165" s="132" t="s">
        <v>77</v>
      </c>
      <c r="AY165" s="124" t="s">
        <v>141</v>
      </c>
      <c r="BK165" s="133">
        <f>SUM(BK166:BK168)</f>
        <v>0</v>
      </c>
    </row>
    <row r="166" spans="1:65" s="2" customFormat="1" ht="37.9" customHeight="1">
      <c r="A166" s="34"/>
      <c r="B166" s="136"/>
      <c r="C166" s="137" t="s">
        <v>256</v>
      </c>
      <c r="D166" s="137" t="s">
        <v>144</v>
      </c>
      <c r="E166" s="138" t="s">
        <v>257</v>
      </c>
      <c r="F166" s="139" t="s">
        <v>258</v>
      </c>
      <c r="G166" s="140" t="s">
        <v>82</v>
      </c>
      <c r="H166" s="141">
        <v>1.3620000000000001</v>
      </c>
      <c r="I166" s="142"/>
      <c r="J166" s="143">
        <f>ROUND(I166*H166,2)</f>
        <v>0</v>
      </c>
      <c r="K166" s="139"/>
      <c r="L166" s="35"/>
      <c r="M166" s="144" t="s">
        <v>3</v>
      </c>
      <c r="N166" s="145" t="s">
        <v>40</v>
      </c>
      <c r="O166" s="55"/>
      <c r="P166" s="146">
        <f>O166*H166</f>
        <v>0</v>
      </c>
      <c r="Q166" s="146">
        <v>1.2999999999999999E-4</v>
      </c>
      <c r="R166" s="146">
        <f>Q166*H166</f>
        <v>1.7705999999999999E-4</v>
      </c>
      <c r="S166" s="146">
        <v>0</v>
      </c>
      <c r="T166" s="14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8" t="s">
        <v>147</v>
      </c>
      <c r="AT166" s="148" t="s">
        <v>144</v>
      </c>
      <c r="AU166" s="148" t="s">
        <v>79</v>
      </c>
      <c r="AY166" s="19" t="s">
        <v>141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9" t="s">
        <v>77</v>
      </c>
      <c r="BK166" s="149">
        <f>ROUND(I166*H166,2)</f>
        <v>0</v>
      </c>
      <c r="BL166" s="19" t="s">
        <v>147</v>
      </c>
      <c r="BM166" s="148" t="s">
        <v>259</v>
      </c>
    </row>
    <row r="167" spans="1:65" s="2" customFormat="1">
      <c r="A167" s="34"/>
      <c r="B167" s="35"/>
      <c r="C167" s="34"/>
      <c r="D167" s="150" t="s">
        <v>149</v>
      </c>
      <c r="E167" s="34"/>
      <c r="F167" s="151" t="s">
        <v>260</v>
      </c>
      <c r="G167" s="34"/>
      <c r="H167" s="34"/>
      <c r="I167" s="152"/>
      <c r="J167" s="34"/>
      <c r="K167" s="34"/>
      <c r="L167" s="35"/>
      <c r="M167" s="153"/>
      <c r="N167" s="154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149</v>
      </c>
      <c r="AU167" s="19" t="s">
        <v>79</v>
      </c>
    </row>
    <row r="168" spans="1:65" s="13" customFormat="1">
      <c r="B168" s="155"/>
      <c r="D168" s="156" t="s">
        <v>151</v>
      </c>
      <c r="E168" s="157" t="s">
        <v>3</v>
      </c>
      <c r="F168" s="158" t="s">
        <v>85</v>
      </c>
      <c r="H168" s="159">
        <v>1.3620000000000001</v>
      </c>
      <c r="I168" s="160"/>
      <c r="L168" s="155"/>
      <c r="M168" s="161"/>
      <c r="N168" s="162"/>
      <c r="O168" s="162"/>
      <c r="P168" s="162"/>
      <c r="Q168" s="162"/>
      <c r="R168" s="162"/>
      <c r="S168" s="162"/>
      <c r="T168" s="163"/>
      <c r="AT168" s="157" t="s">
        <v>151</v>
      </c>
      <c r="AU168" s="157" t="s">
        <v>79</v>
      </c>
      <c r="AV168" s="13" t="s">
        <v>79</v>
      </c>
      <c r="AW168" s="13" t="s">
        <v>31</v>
      </c>
      <c r="AX168" s="13" t="s">
        <v>77</v>
      </c>
      <c r="AY168" s="157" t="s">
        <v>141</v>
      </c>
    </row>
    <row r="169" spans="1:65" s="12" customFormat="1" ht="22.9" customHeight="1">
      <c r="B169" s="123"/>
      <c r="D169" s="124" t="s">
        <v>68</v>
      </c>
      <c r="E169" s="134" t="s">
        <v>261</v>
      </c>
      <c r="F169" s="134" t="s">
        <v>262</v>
      </c>
      <c r="I169" s="126"/>
      <c r="J169" s="135">
        <f>BK169</f>
        <v>0</v>
      </c>
      <c r="L169" s="123"/>
      <c r="M169" s="128"/>
      <c r="N169" s="129"/>
      <c r="O169" s="129"/>
      <c r="P169" s="130">
        <f>SUM(P170:P171)</f>
        <v>0</v>
      </c>
      <c r="Q169" s="129"/>
      <c r="R169" s="130">
        <f>SUM(R170:R171)</f>
        <v>0</v>
      </c>
      <c r="S169" s="129"/>
      <c r="T169" s="131">
        <f>SUM(T170:T171)</f>
        <v>0</v>
      </c>
      <c r="AR169" s="124" t="s">
        <v>77</v>
      </c>
      <c r="AT169" s="132" t="s">
        <v>68</v>
      </c>
      <c r="AU169" s="132" t="s">
        <v>77</v>
      </c>
      <c r="AY169" s="124" t="s">
        <v>141</v>
      </c>
      <c r="BK169" s="133">
        <f>SUM(BK170:BK171)</f>
        <v>0</v>
      </c>
    </row>
    <row r="170" spans="1:65" s="2" customFormat="1" ht="62.65" customHeight="1">
      <c r="A170" s="34"/>
      <c r="B170" s="136"/>
      <c r="C170" s="137" t="s">
        <v>263</v>
      </c>
      <c r="D170" s="137" t="s">
        <v>144</v>
      </c>
      <c r="E170" s="138" t="s">
        <v>264</v>
      </c>
      <c r="F170" s="139" t="s">
        <v>265</v>
      </c>
      <c r="G170" s="140" t="s">
        <v>212</v>
      </c>
      <c r="H170" s="141">
        <v>6.0999999999999999E-2</v>
      </c>
      <c r="I170" s="142"/>
      <c r="J170" s="143">
        <f>ROUND(I170*H170,2)</f>
        <v>0</v>
      </c>
      <c r="K170" s="139"/>
      <c r="L170" s="35"/>
      <c r="M170" s="144" t="s">
        <v>3</v>
      </c>
      <c r="N170" s="145" t="s">
        <v>40</v>
      </c>
      <c r="O170" s="55"/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48" t="s">
        <v>147</v>
      </c>
      <c r="AT170" s="148" t="s">
        <v>144</v>
      </c>
      <c r="AU170" s="148" t="s">
        <v>79</v>
      </c>
      <c r="AY170" s="19" t="s">
        <v>141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9" t="s">
        <v>77</v>
      </c>
      <c r="BK170" s="149">
        <f>ROUND(I170*H170,2)</f>
        <v>0</v>
      </c>
      <c r="BL170" s="19" t="s">
        <v>147</v>
      </c>
      <c r="BM170" s="148" t="s">
        <v>266</v>
      </c>
    </row>
    <row r="171" spans="1:65" s="2" customFormat="1">
      <c r="A171" s="34"/>
      <c r="B171" s="35"/>
      <c r="C171" s="34"/>
      <c r="D171" s="150" t="s">
        <v>149</v>
      </c>
      <c r="E171" s="34"/>
      <c r="F171" s="151" t="s">
        <v>267</v>
      </c>
      <c r="G171" s="34"/>
      <c r="H171" s="34"/>
      <c r="I171" s="152"/>
      <c r="J171" s="34"/>
      <c r="K171" s="34"/>
      <c r="L171" s="35"/>
      <c r="M171" s="153"/>
      <c r="N171" s="154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149</v>
      </c>
      <c r="AU171" s="19" t="s">
        <v>79</v>
      </c>
    </row>
    <row r="172" spans="1:65" s="12" customFormat="1" ht="25.9" customHeight="1">
      <c r="B172" s="123"/>
      <c r="D172" s="124" t="s">
        <v>68</v>
      </c>
      <c r="E172" s="125" t="s">
        <v>268</v>
      </c>
      <c r="F172" s="125" t="s">
        <v>269</v>
      </c>
      <c r="I172" s="126"/>
      <c r="J172" s="127">
        <f>BK172</f>
        <v>0</v>
      </c>
      <c r="L172" s="123"/>
      <c r="M172" s="128"/>
      <c r="N172" s="129"/>
      <c r="O172" s="129"/>
      <c r="P172" s="130">
        <f>P173+P184+P205+P215+P221+P235+P272</f>
        <v>0</v>
      </c>
      <c r="Q172" s="129"/>
      <c r="R172" s="130">
        <f>R173+R184+R205+R215+R221+R235+R272</f>
        <v>0.37017843324999999</v>
      </c>
      <c r="S172" s="129"/>
      <c r="T172" s="131">
        <f>T173+T184+T205+T215+T221+T235+T272</f>
        <v>1.4999999999999999E-4</v>
      </c>
      <c r="AR172" s="124" t="s">
        <v>79</v>
      </c>
      <c r="AT172" s="132" t="s">
        <v>68</v>
      </c>
      <c r="AU172" s="132" t="s">
        <v>69</v>
      </c>
      <c r="AY172" s="124" t="s">
        <v>141</v>
      </c>
      <c r="BK172" s="133">
        <f>BK173+BK184+BK205+BK215+BK221+BK235+BK272</f>
        <v>0</v>
      </c>
    </row>
    <row r="173" spans="1:65" s="12" customFormat="1" ht="22.9" customHeight="1">
      <c r="B173" s="123"/>
      <c r="D173" s="124" t="s">
        <v>68</v>
      </c>
      <c r="E173" s="134" t="s">
        <v>270</v>
      </c>
      <c r="F173" s="134" t="s">
        <v>271</v>
      </c>
      <c r="I173" s="126"/>
      <c r="J173" s="135">
        <f>BK173</f>
        <v>0</v>
      </c>
      <c r="L173" s="123"/>
      <c r="M173" s="128"/>
      <c r="N173" s="129"/>
      <c r="O173" s="129"/>
      <c r="P173" s="130">
        <f>SUM(P174:P183)</f>
        <v>0</v>
      </c>
      <c r="Q173" s="129"/>
      <c r="R173" s="130">
        <f>SUM(R174:R183)</f>
        <v>7.1475E-4</v>
      </c>
      <c r="S173" s="129"/>
      <c r="T173" s="131">
        <f>SUM(T174:T183)</f>
        <v>0</v>
      </c>
      <c r="AR173" s="124" t="s">
        <v>79</v>
      </c>
      <c r="AT173" s="132" t="s">
        <v>68</v>
      </c>
      <c r="AU173" s="132" t="s">
        <v>77</v>
      </c>
      <c r="AY173" s="124" t="s">
        <v>141</v>
      </c>
      <c r="BK173" s="133">
        <f>SUM(BK174:BK183)</f>
        <v>0</v>
      </c>
    </row>
    <row r="174" spans="1:65" s="2" customFormat="1" ht="49.15" customHeight="1">
      <c r="A174" s="34"/>
      <c r="B174" s="136"/>
      <c r="C174" s="137" t="s">
        <v>8</v>
      </c>
      <c r="D174" s="137" t="s">
        <v>144</v>
      </c>
      <c r="E174" s="138" t="s">
        <v>272</v>
      </c>
      <c r="F174" s="139" t="s">
        <v>273</v>
      </c>
      <c r="G174" s="140" t="s">
        <v>212</v>
      </c>
      <c r="H174" s="141">
        <v>1E-3</v>
      </c>
      <c r="I174" s="142"/>
      <c r="J174" s="143">
        <f>ROUND(I174*H174,2)</f>
        <v>0</v>
      </c>
      <c r="K174" s="139"/>
      <c r="L174" s="35"/>
      <c r="M174" s="144" t="s">
        <v>3</v>
      </c>
      <c r="N174" s="145" t="s">
        <v>40</v>
      </c>
      <c r="O174" s="55"/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48" t="s">
        <v>167</v>
      </c>
      <c r="AT174" s="148" t="s">
        <v>144</v>
      </c>
      <c r="AU174" s="148" t="s">
        <v>79</v>
      </c>
      <c r="AY174" s="19" t="s">
        <v>141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9" t="s">
        <v>77</v>
      </c>
      <c r="BK174" s="149">
        <f>ROUND(I174*H174,2)</f>
        <v>0</v>
      </c>
      <c r="BL174" s="19" t="s">
        <v>167</v>
      </c>
      <c r="BM174" s="148" t="s">
        <v>274</v>
      </c>
    </row>
    <row r="175" spans="1:65" s="2" customFormat="1">
      <c r="A175" s="34"/>
      <c r="B175" s="35"/>
      <c r="C175" s="34"/>
      <c r="D175" s="150" t="s">
        <v>149</v>
      </c>
      <c r="E175" s="34"/>
      <c r="F175" s="151" t="s">
        <v>275</v>
      </c>
      <c r="G175" s="34"/>
      <c r="H175" s="34"/>
      <c r="I175" s="152"/>
      <c r="J175" s="34"/>
      <c r="K175" s="34"/>
      <c r="L175" s="35"/>
      <c r="M175" s="153"/>
      <c r="N175" s="154"/>
      <c r="O175" s="55"/>
      <c r="P175" s="55"/>
      <c r="Q175" s="55"/>
      <c r="R175" s="55"/>
      <c r="S175" s="55"/>
      <c r="T175" s="5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149</v>
      </c>
      <c r="AU175" s="19" t="s">
        <v>79</v>
      </c>
    </row>
    <row r="176" spans="1:65" s="2" customFormat="1" ht="21.75" customHeight="1">
      <c r="A176" s="34"/>
      <c r="B176" s="136"/>
      <c r="C176" s="137" t="s">
        <v>276</v>
      </c>
      <c r="D176" s="137" t="s">
        <v>144</v>
      </c>
      <c r="E176" s="138" t="s">
        <v>277</v>
      </c>
      <c r="F176" s="139" t="s">
        <v>278</v>
      </c>
      <c r="G176" s="140" t="s">
        <v>177</v>
      </c>
      <c r="H176" s="141">
        <v>1.5</v>
      </c>
      <c r="I176" s="142"/>
      <c r="J176" s="143">
        <f>ROUND(I176*H176,2)</f>
        <v>0</v>
      </c>
      <c r="K176" s="139"/>
      <c r="L176" s="35"/>
      <c r="M176" s="144" t="s">
        <v>3</v>
      </c>
      <c r="N176" s="145" t="s">
        <v>40</v>
      </c>
      <c r="O176" s="55"/>
      <c r="P176" s="146">
        <f>O176*H176</f>
        <v>0</v>
      </c>
      <c r="Q176" s="146">
        <v>4.7649999999999998E-4</v>
      </c>
      <c r="R176" s="146">
        <f>Q176*H176</f>
        <v>7.1475E-4</v>
      </c>
      <c r="S176" s="146">
        <v>0</v>
      </c>
      <c r="T176" s="14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48" t="s">
        <v>167</v>
      </c>
      <c r="AT176" s="148" t="s">
        <v>144</v>
      </c>
      <c r="AU176" s="148" t="s">
        <v>79</v>
      </c>
      <c r="AY176" s="19" t="s">
        <v>141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9" t="s">
        <v>77</v>
      </c>
      <c r="BK176" s="149">
        <f>ROUND(I176*H176,2)</f>
        <v>0</v>
      </c>
      <c r="BL176" s="19" t="s">
        <v>167</v>
      </c>
      <c r="BM176" s="148" t="s">
        <v>279</v>
      </c>
    </row>
    <row r="177" spans="1:65" s="2" customFormat="1">
      <c r="A177" s="34"/>
      <c r="B177" s="35"/>
      <c r="C177" s="34"/>
      <c r="D177" s="150" t="s">
        <v>149</v>
      </c>
      <c r="E177" s="34"/>
      <c r="F177" s="151" t="s">
        <v>280</v>
      </c>
      <c r="G177" s="34"/>
      <c r="H177" s="34"/>
      <c r="I177" s="152"/>
      <c r="J177" s="34"/>
      <c r="K177" s="34"/>
      <c r="L177" s="35"/>
      <c r="M177" s="153"/>
      <c r="N177" s="154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149</v>
      </c>
      <c r="AU177" s="19" t="s">
        <v>79</v>
      </c>
    </row>
    <row r="178" spans="1:65" s="13" customFormat="1">
      <c r="B178" s="155"/>
      <c r="D178" s="156" t="s">
        <v>151</v>
      </c>
      <c r="E178" s="157" t="s">
        <v>3</v>
      </c>
      <c r="F178" s="158" t="s">
        <v>180</v>
      </c>
      <c r="H178" s="159">
        <v>1</v>
      </c>
      <c r="I178" s="160"/>
      <c r="L178" s="155"/>
      <c r="M178" s="161"/>
      <c r="N178" s="162"/>
      <c r="O178" s="162"/>
      <c r="P178" s="162"/>
      <c r="Q178" s="162"/>
      <c r="R178" s="162"/>
      <c r="S178" s="162"/>
      <c r="T178" s="163"/>
      <c r="AT178" s="157" t="s">
        <v>151</v>
      </c>
      <c r="AU178" s="157" t="s">
        <v>79</v>
      </c>
      <c r="AV178" s="13" t="s">
        <v>79</v>
      </c>
      <c r="AW178" s="13" t="s">
        <v>31</v>
      </c>
      <c r="AX178" s="13" t="s">
        <v>69</v>
      </c>
      <c r="AY178" s="157" t="s">
        <v>141</v>
      </c>
    </row>
    <row r="179" spans="1:65" s="13" customFormat="1">
      <c r="B179" s="155"/>
      <c r="D179" s="156" t="s">
        <v>151</v>
      </c>
      <c r="E179" s="157" t="s">
        <v>3</v>
      </c>
      <c r="F179" s="158" t="s">
        <v>181</v>
      </c>
      <c r="H179" s="159">
        <v>0.5</v>
      </c>
      <c r="I179" s="160"/>
      <c r="L179" s="155"/>
      <c r="M179" s="161"/>
      <c r="N179" s="162"/>
      <c r="O179" s="162"/>
      <c r="P179" s="162"/>
      <c r="Q179" s="162"/>
      <c r="R179" s="162"/>
      <c r="S179" s="162"/>
      <c r="T179" s="163"/>
      <c r="AT179" s="157" t="s">
        <v>151</v>
      </c>
      <c r="AU179" s="157" t="s">
        <v>79</v>
      </c>
      <c r="AV179" s="13" t="s">
        <v>79</v>
      </c>
      <c r="AW179" s="13" t="s">
        <v>31</v>
      </c>
      <c r="AX179" s="13" t="s">
        <v>69</v>
      </c>
      <c r="AY179" s="157" t="s">
        <v>141</v>
      </c>
    </row>
    <row r="180" spans="1:65" s="14" customFormat="1">
      <c r="B180" s="164"/>
      <c r="D180" s="156" t="s">
        <v>151</v>
      </c>
      <c r="E180" s="165" t="s">
        <v>3</v>
      </c>
      <c r="F180" s="166" t="s">
        <v>182</v>
      </c>
      <c r="H180" s="167">
        <v>1.5</v>
      </c>
      <c r="I180" s="168"/>
      <c r="L180" s="164"/>
      <c r="M180" s="169"/>
      <c r="N180" s="170"/>
      <c r="O180" s="170"/>
      <c r="P180" s="170"/>
      <c r="Q180" s="170"/>
      <c r="R180" s="170"/>
      <c r="S180" s="170"/>
      <c r="T180" s="171"/>
      <c r="AT180" s="165" t="s">
        <v>151</v>
      </c>
      <c r="AU180" s="165" t="s">
        <v>79</v>
      </c>
      <c r="AV180" s="14" t="s">
        <v>147</v>
      </c>
      <c r="AW180" s="14" t="s">
        <v>31</v>
      </c>
      <c r="AX180" s="14" t="s">
        <v>77</v>
      </c>
      <c r="AY180" s="165" t="s">
        <v>141</v>
      </c>
    </row>
    <row r="181" spans="1:65" s="2" customFormat="1" ht="24.2" customHeight="1">
      <c r="A181" s="34"/>
      <c r="B181" s="136"/>
      <c r="C181" s="137" t="s">
        <v>281</v>
      </c>
      <c r="D181" s="137" t="s">
        <v>144</v>
      </c>
      <c r="E181" s="138" t="s">
        <v>282</v>
      </c>
      <c r="F181" s="139" t="s">
        <v>283</v>
      </c>
      <c r="G181" s="140" t="s">
        <v>186</v>
      </c>
      <c r="H181" s="141">
        <v>1</v>
      </c>
      <c r="I181" s="142"/>
      <c r="J181" s="143">
        <f>ROUND(I181*H181,2)</f>
        <v>0</v>
      </c>
      <c r="K181" s="139"/>
      <c r="L181" s="35"/>
      <c r="M181" s="144" t="s">
        <v>3</v>
      </c>
      <c r="N181" s="145" t="s">
        <v>40</v>
      </c>
      <c r="O181" s="55"/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48" t="s">
        <v>167</v>
      </c>
      <c r="AT181" s="148" t="s">
        <v>144</v>
      </c>
      <c r="AU181" s="148" t="s">
        <v>79</v>
      </c>
      <c r="AY181" s="19" t="s">
        <v>141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9" t="s">
        <v>77</v>
      </c>
      <c r="BK181" s="149">
        <f>ROUND(I181*H181,2)</f>
        <v>0</v>
      </c>
      <c r="BL181" s="19" t="s">
        <v>167</v>
      </c>
      <c r="BM181" s="148" t="s">
        <v>284</v>
      </c>
    </row>
    <row r="182" spans="1:65" s="2" customFormat="1">
      <c r="A182" s="34"/>
      <c r="B182" s="35"/>
      <c r="C182" s="34"/>
      <c r="D182" s="150" t="s">
        <v>149</v>
      </c>
      <c r="E182" s="34"/>
      <c r="F182" s="151" t="s">
        <v>285</v>
      </c>
      <c r="G182" s="34"/>
      <c r="H182" s="34"/>
      <c r="I182" s="152"/>
      <c r="J182" s="34"/>
      <c r="K182" s="34"/>
      <c r="L182" s="35"/>
      <c r="M182" s="153"/>
      <c r="N182" s="154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149</v>
      </c>
      <c r="AU182" s="19" t="s">
        <v>79</v>
      </c>
    </row>
    <row r="183" spans="1:65" s="2" customFormat="1" ht="24.2" customHeight="1">
      <c r="A183" s="34"/>
      <c r="B183" s="136"/>
      <c r="C183" s="137" t="s">
        <v>286</v>
      </c>
      <c r="D183" s="137" t="s">
        <v>144</v>
      </c>
      <c r="E183" s="138" t="s">
        <v>287</v>
      </c>
      <c r="F183" s="139" t="s">
        <v>288</v>
      </c>
      <c r="G183" s="140" t="s">
        <v>289</v>
      </c>
      <c r="H183" s="141">
        <v>1</v>
      </c>
      <c r="I183" s="142"/>
      <c r="J183" s="143">
        <f>ROUND(I183*H183,2)</f>
        <v>0</v>
      </c>
      <c r="K183" s="139" t="s">
        <v>166</v>
      </c>
      <c r="L183" s="35"/>
      <c r="M183" s="144" t="s">
        <v>3</v>
      </c>
      <c r="N183" s="145" t="s">
        <v>40</v>
      </c>
      <c r="O183" s="55"/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48" t="s">
        <v>167</v>
      </c>
      <c r="AT183" s="148" t="s">
        <v>144</v>
      </c>
      <c r="AU183" s="148" t="s">
        <v>79</v>
      </c>
      <c r="AY183" s="19" t="s">
        <v>141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9" t="s">
        <v>77</v>
      </c>
      <c r="BK183" s="149">
        <f>ROUND(I183*H183,2)</f>
        <v>0</v>
      </c>
      <c r="BL183" s="19" t="s">
        <v>167</v>
      </c>
      <c r="BM183" s="148" t="s">
        <v>290</v>
      </c>
    </row>
    <row r="184" spans="1:65" s="12" customFormat="1" ht="22.9" customHeight="1">
      <c r="B184" s="123"/>
      <c r="D184" s="124" t="s">
        <v>68</v>
      </c>
      <c r="E184" s="134" t="s">
        <v>291</v>
      </c>
      <c r="F184" s="134" t="s">
        <v>292</v>
      </c>
      <c r="I184" s="126"/>
      <c r="J184" s="135">
        <f>BK184</f>
        <v>0</v>
      </c>
      <c r="L184" s="123"/>
      <c r="M184" s="128"/>
      <c r="N184" s="129"/>
      <c r="O184" s="129"/>
      <c r="P184" s="130">
        <f>SUM(P185:P204)</f>
        <v>0</v>
      </c>
      <c r="Q184" s="129"/>
      <c r="R184" s="130">
        <f>SUM(R185:R204)</f>
        <v>2.3550432499999997E-3</v>
      </c>
      <c r="S184" s="129"/>
      <c r="T184" s="131">
        <f>SUM(T185:T204)</f>
        <v>0</v>
      </c>
      <c r="AR184" s="124" t="s">
        <v>79</v>
      </c>
      <c r="AT184" s="132" t="s">
        <v>68</v>
      </c>
      <c r="AU184" s="132" t="s">
        <v>77</v>
      </c>
      <c r="AY184" s="124" t="s">
        <v>141</v>
      </c>
      <c r="BK184" s="133">
        <f>SUM(BK185:BK204)</f>
        <v>0</v>
      </c>
    </row>
    <row r="185" spans="1:65" s="2" customFormat="1" ht="49.15" customHeight="1">
      <c r="A185" s="34"/>
      <c r="B185" s="136"/>
      <c r="C185" s="137" t="s">
        <v>293</v>
      </c>
      <c r="D185" s="137" t="s">
        <v>144</v>
      </c>
      <c r="E185" s="138" t="s">
        <v>294</v>
      </c>
      <c r="F185" s="139" t="s">
        <v>295</v>
      </c>
      <c r="G185" s="140" t="s">
        <v>212</v>
      </c>
      <c r="H185" s="141">
        <v>2E-3</v>
      </c>
      <c r="I185" s="142"/>
      <c r="J185" s="143">
        <f>ROUND(I185*H185,2)</f>
        <v>0</v>
      </c>
      <c r="K185" s="139"/>
      <c r="L185" s="35"/>
      <c r="M185" s="144" t="s">
        <v>3</v>
      </c>
      <c r="N185" s="145" t="s">
        <v>40</v>
      </c>
      <c r="O185" s="55"/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48" t="s">
        <v>167</v>
      </c>
      <c r="AT185" s="148" t="s">
        <v>144</v>
      </c>
      <c r="AU185" s="148" t="s">
        <v>79</v>
      </c>
      <c r="AY185" s="19" t="s">
        <v>141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9" t="s">
        <v>77</v>
      </c>
      <c r="BK185" s="149">
        <f>ROUND(I185*H185,2)</f>
        <v>0</v>
      </c>
      <c r="BL185" s="19" t="s">
        <v>167</v>
      </c>
      <c r="BM185" s="148" t="s">
        <v>296</v>
      </c>
    </row>
    <row r="186" spans="1:65" s="2" customFormat="1">
      <c r="A186" s="34"/>
      <c r="B186" s="35"/>
      <c r="C186" s="34"/>
      <c r="D186" s="150" t="s">
        <v>149</v>
      </c>
      <c r="E186" s="34"/>
      <c r="F186" s="151" t="s">
        <v>297</v>
      </c>
      <c r="G186" s="34"/>
      <c r="H186" s="34"/>
      <c r="I186" s="152"/>
      <c r="J186" s="34"/>
      <c r="K186" s="34"/>
      <c r="L186" s="35"/>
      <c r="M186" s="153"/>
      <c r="N186" s="154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149</v>
      </c>
      <c r="AU186" s="19" t="s">
        <v>79</v>
      </c>
    </row>
    <row r="187" spans="1:65" s="2" customFormat="1" ht="33" customHeight="1">
      <c r="A187" s="34"/>
      <c r="B187" s="136"/>
      <c r="C187" s="137" t="s">
        <v>298</v>
      </c>
      <c r="D187" s="137" t="s">
        <v>144</v>
      </c>
      <c r="E187" s="138" t="s">
        <v>299</v>
      </c>
      <c r="F187" s="139" t="s">
        <v>300</v>
      </c>
      <c r="G187" s="140" t="s">
        <v>177</v>
      </c>
      <c r="H187" s="141">
        <v>1.5</v>
      </c>
      <c r="I187" s="142"/>
      <c r="J187" s="143">
        <f>ROUND(I187*H187,2)</f>
        <v>0</v>
      </c>
      <c r="K187" s="139"/>
      <c r="L187" s="35"/>
      <c r="M187" s="144" t="s">
        <v>3</v>
      </c>
      <c r="N187" s="145" t="s">
        <v>40</v>
      </c>
      <c r="O187" s="55"/>
      <c r="P187" s="146">
        <f>O187*H187</f>
        <v>0</v>
      </c>
      <c r="Q187" s="146">
        <v>9.76972E-4</v>
      </c>
      <c r="R187" s="146">
        <f>Q187*H187</f>
        <v>1.465458E-3</v>
      </c>
      <c r="S187" s="146">
        <v>0</v>
      </c>
      <c r="T187" s="14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48" t="s">
        <v>167</v>
      </c>
      <c r="AT187" s="148" t="s">
        <v>144</v>
      </c>
      <c r="AU187" s="148" t="s">
        <v>79</v>
      </c>
      <c r="AY187" s="19" t="s">
        <v>141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9" t="s">
        <v>77</v>
      </c>
      <c r="BK187" s="149">
        <f>ROUND(I187*H187,2)</f>
        <v>0</v>
      </c>
      <c r="BL187" s="19" t="s">
        <v>167</v>
      </c>
      <c r="BM187" s="148" t="s">
        <v>301</v>
      </c>
    </row>
    <row r="188" spans="1:65" s="2" customFormat="1">
      <c r="A188" s="34"/>
      <c r="B188" s="35"/>
      <c r="C188" s="34"/>
      <c r="D188" s="150" t="s">
        <v>149</v>
      </c>
      <c r="E188" s="34"/>
      <c r="F188" s="151" t="s">
        <v>302</v>
      </c>
      <c r="G188" s="34"/>
      <c r="H188" s="34"/>
      <c r="I188" s="152"/>
      <c r="J188" s="34"/>
      <c r="K188" s="34"/>
      <c r="L188" s="35"/>
      <c r="M188" s="153"/>
      <c r="N188" s="154"/>
      <c r="O188" s="55"/>
      <c r="P188" s="55"/>
      <c r="Q188" s="55"/>
      <c r="R188" s="55"/>
      <c r="S188" s="55"/>
      <c r="T188" s="56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149</v>
      </c>
      <c r="AU188" s="19" t="s">
        <v>79</v>
      </c>
    </row>
    <row r="189" spans="1:65" s="13" customFormat="1">
      <c r="B189" s="155"/>
      <c r="D189" s="156" t="s">
        <v>151</v>
      </c>
      <c r="E189" s="157" t="s">
        <v>3</v>
      </c>
      <c r="F189" s="158" t="s">
        <v>180</v>
      </c>
      <c r="H189" s="159">
        <v>1</v>
      </c>
      <c r="I189" s="160"/>
      <c r="L189" s="155"/>
      <c r="M189" s="161"/>
      <c r="N189" s="162"/>
      <c r="O189" s="162"/>
      <c r="P189" s="162"/>
      <c r="Q189" s="162"/>
      <c r="R189" s="162"/>
      <c r="S189" s="162"/>
      <c r="T189" s="163"/>
      <c r="AT189" s="157" t="s">
        <v>151</v>
      </c>
      <c r="AU189" s="157" t="s">
        <v>79</v>
      </c>
      <c r="AV189" s="13" t="s">
        <v>79</v>
      </c>
      <c r="AW189" s="13" t="s">
        <v>31</v>
      </c>
      <c r="AX189" s="13" t="s">
        <v>69</v>
      </c>
      <c r="AY189" s="157" t="s">
        <v>141</v>
      </c>
    </row>
    <row r="190" spans="1:65" s="13" customFormat="1">
      <c r="B190" s="155"/>
      <c r="D190" s="156" t="s">
        <v>151</v>
      </c>
      <c r="E190" s="157" t="s">
        <v>3</v>
      </c>
      <c r="F190" s="158" t="s">
        <v>181</v>
      </c>
      <c r="H190" s="159">
        <v>0.5</v>
      </c>
      <c r="I190" s="160"/>
      <c r="L190" s="155"/>
      <c r="M190" s="161"/>
      <c r="N190" s="162"/>
      <c r="O190" s="162"/>
      <c r="P190" s="162"/>
      <c r="Q190" s="162"/>
      <c r="R190" s="162"/>
      <c r="S190" s="162"/>
      <c r="T190" s="163"/>
      <c r="AT190" s="157" t="s">
        <v>151</v>
      </c>
      <c r="AU190" s="157" t="s">
        <v>79</v>
      </c>
      <c r="AV190" s="13" t="s">
        <v>79</v>
      </c>
      <c r="AW190" s="13" t="s">
        <v>31</v>
      </c>
      <c r="AX190" s="13" t="s">
        <v>69</v>
      </c>
      <c r="AY190" s="157" t="s">
        <v>141</v>
      </c>
    </row>
    <row r="191" spans="1:65" s="14" customFormat="1">
      <c r="B191" s="164"/>
      <c r="D191" s="156" t="s">
        <v>151</v>
      </c>
      <c r="E191" s="165" t="s">
        <v>3</v>
      </c>
      <c r="F191" s="166" t="s">
        <v>182</v>
      </c>
      <c r="H191" s="167">
        <v>1.5</v>
      </c>
      <c r="I191" s="168"/>
      <c r="L191" s="164"/>
      <c r="M191" s="169"/>
      <c r="N191" s="170"/>
      <c r="O191" s="170"/>
      <c r="P191" s="170"/>
      <c r="Q191" s="170"/>
      <c r="R191" s="170"/>
      <c r="S191" s="170"/>
      <c r="T191" s="171"/>
      <c r="AT191" s="165" t="s">
        <v>151</v>
      </c>
      <c r="AU191" s="165" t="s">
        <v>79</v>
      </c>
      <c r="AV191" s="14" t="s">
        <v>147</v>
      </c>
      <c r="AW191" s="14" t="s">
        <v>31</v>
      </c>
      <c r="AX191" s="14" t="s">
        <v>77</v>
      </c>
      <c r="AY191" s="165" t="s">
        <v>141</v>
      </c>
    </row>
    <row r="192" spans="1:65" s="2" customFormat="1" ht="21.75" customHeight="1">
      <c r="A192" s="34"/>
      <c r="B192" s="136"/>
      <c r="C192" s="137" t="s">
        <v>303</v>
      </c>
      <c r="D192" s="137" t="s">
        <v>144</v>
      </c>
      <c r="E192" s="138" t="s">
        <v>304</v>
      </c>
      <c r="F192" s="139" t="s">
        <v>305</v>
      </c>
      <c r="G192" s="140" t="s">
        <v>306</v>
      </c>
      <c r="H192" s="141">
        <v>1</v>
      </c>
      <c r="I192" s="142"/>
      <c r="J192" s="143">
        <f>ROUND(I192*H192,2)</f>
        <v>0</v>
      </c>
      <c r="K192" s="139"/>
      <c r="L192" s="35"/>
      <c r="M192" s="144" t="s">
        <v>3</v>
      </c>
      <c r="N192" s="145" t="s">
        <v>40</v>
      </c>
      <c r="O192" s="55"/>
      <c r="P192" s="146">
        <f>O192*H192</f>
        <v>0</v>
      </c>
      <c r="Q192" s="146">
        <v>2.5000000000000001E-4</v>
      </c>
      <c r="R192" s="146">
        <f>Q192*H192</f>
        <v>2.5000000000000001E-4</v>
      </c>
      <c r="S192" s="146">
        <v>0</v>
      </c>
      <c r="T192" s="14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48" t="s">
        <v>167</v>
      </c>
      <c r="AT192" s="148" t="s">
        <v>144</v>
      </c>
      <c r="AU192" s="148" t="s">
        <v>79</v>
      </c>
      <c r="AY192" s="19" t="s">
        <v>141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9" t="s">
        <v>77</v>
      </c>
      <c r="BK192" s="149">
        <f>ROUND(I192*H192,2)</f>
        <v>0</v>
      </c>
      <c r="BL192" s="19" t="s">
        <v>167</v>
      </c>
      <c r="BM192" s="148" t="s">
        <v>307</v>
      </c>
    </row>
    <row r="193" spans="1:65" s="2" customFormat="1">
      <c r="A193" s="34"/>
      <c r="B193" s="35"/>
      <c r="C193" s="34"/>
      <c r="D193" s="150" t="s">
        <v>149</v>
      </c>
      <c r="E193" s="34"/>
      <c r="F193" s="151" t="s">
        <v>308</v>
      </c>
      <c r="G193" s="34"/>
      <c r="H193" s="34"/>
      <c r="I193" s="152"/>
      <c r="J193" s="34"/>
      <c r="K193" s="34"/>
      <c r="L193" s="35"/>
      <c r="M193" s="153"/>
      <c r="N193" s="154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149</v>
      </c>
      <c r="AU193" s="19" t="s">
        <v>79</v>
      </c>
    </row>
    <row r="194" spans="1:65" s="2" customFormat="1" ht="37.9" customHeight="1">
      <c r="A194" s="34"/>
      <c r="B194" s="136"/>
      <c r="C194" s="137" t="s">
        <v>309</v>
      </c>
      <c r="D194" s="137" t="s">
        <v>144</v>
      </c>
      <c r="E194" s="138" t="s">
        <v>310</v>
      </c>
      <c r="F194" s="139" t="s">
        <v>311</v>
      </c>
      <c r="G194" s="140" t="s">
        <v>177</v>
      </c>
      <c r="H194" s="141">
        <v>1.5</v>
      </c>
      <c r="I194" s="142"/>
      <c r="J194" s="143">
        <f>ROUND(I194*H194,2)</f>
        <v>0</v>
      </c>
      <c r="K194" s="139"/>
      <c r="L194" s="35"/>
      <c r="M194" s="144" t="s">
        <v>3</v>
      </c>
      <c r="N194" s="145" t="s">
        <v>40</v>
      </c>
      <c r="O194" s="55"/>
      <c r="P194" s="146">
        <f>O194*H194</f>
        <v>0</v>
      </c>
      <c r="Q194" s="146">
        <v>1.8972349999999999E-4</v>
      </c>
      <c r="R194" s="146">
        <f>Q194*H194</f>
        <v>2.8458524999999999E-4</v>
      </c>
      <c r="S194" s="146">
        <v>0</v>
      </c>
      <c r="T194" s="14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48" t="s">
        <v>167</v>
      </c>
      <c r="AT194" s="148" t="s">
        <v>144</v>
      </c>
      <c r="AU194" s="148" t="s">
        <v>79</v>
      </c>
      <c r="AY194" s="19" t="s">
        <v>141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9" t="s">
        <v>77</v>
      </c>
      <c r="BK194" s="149">
        <f>ROUND(I194*H194,2)</f>
        <v>0</v>
      </c>
      <c r="BL194" s="19" t="s">
        <v>167</v>
      </c>
      <c r="BM194" s="148" t="s">
        <v>312</v>
      </c>
    </row>
    <row r="195" spans="1:65" s="2" customFormat="1">
      <c r="A195" s="34"/>
      <c r="B195" s="35"/>
      <c r="C195" s="34"/>
      <c r="D195" s="150" t="s">
        <v>149</v>
      </c>
      <c r="E195" s="34"/>
      <c r="F195" s="151" t="s">
        <v>313</v>
      </c>
      <c r="G195" s="34"/>
      <c r="H195" s="34"/>
      <c r="I195" s="152"/>
      <c r="J195" s="34"/>
      <c r="K195" s="34"/>
      <c r="L195" s="35"/>
      <c r="M195" s="153"/>
      <c r="N195" s="154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149</v>
      </c>
      <c r="AU195" s="19" t="s">
        <v>79</v>
      </c>
    </row>
    <row r="196" spans="1:65" s="13" customFormat="1">
      <c r="B196" s="155"/>
      <c r="D196" s="156" t="s">
        <v>151</v>
      </c>
      <c r="E196" s="157" t="s">
        <v>3</v>
      </c>
      <c r="F196" s="158" t="s">
        <v>180</v>
      </c>
      <c r="H196" s="159">
        <v>1</v>
      </c>
      <c r="I196" s="160"/>
      <c r="L196" s="155"/>
      <c r="M196" s="161"/>
      <c r="N196" s="162"/>
      <c r="O196" s="162"/>
      <c r="P196" s="162"/>
      <c r="Q196" s="162"/>
      <c r="R196" s="162"/>
      <c r="S196" s="162"/>
      <c r="T196" s="163"/>
      <c r="AT196" s="157" t="s">
        <v>151</v>
      </c>
      <c r="AU196" s="157" t="s">
        <v>79</v>
      </c>
      <c r="AV196" s="13" t="s">
        <v>79</v>
      </c>
      <c r="AW196" s="13" t="s">
        <v>31</v>
      </c>
      <c r="AX196" s="13" t="s">
        <v>69</v>
      </c>
      <c r="AY196" s="157" t="s">
        <v>141</v>
      </c>
    </row>
    <row r="197" spans="1:65" s="13" customFormat="1">
      <c r="B197" s="155"/>
      <c r="D197" s="156" t="s">
        <v>151</v>
      </c>
      <c r="E197" s="157" t="s">
        <v>3</v>
      </c>
      <c r="F197" s="158" t="s">
        <v>181</v>
      </c>
      <c r="H197" s="159">
        <v>0.5</v>
      </c>
      <c r="I197" s="160"/>
      <c r="L197" s="155"/>
      <c r="M197" s="161"/>
      <c r="N197" s="162"/>
      <c r="O197" s="162"/>
      <c r="P197" s="162"/>
      <c r="Q197" s="162"/>
      <c r="R197" s="162"/>
      <c r="S197" s="162"/>
      <c r="T197" s="163"/>
      <c r="AT197" s="157" t="s">
        <v>151</v>
      </c>
      <c r="AU197" s="157" t="s">
        <v>79</v>
      </c>
      <c r="AV197" s="13" t="s">
        <v>79</v>
      </c>
      <c r="AW197" s="13" t="s">
        <v>31</v>
      </c>
      <c r="AX197" s="13" t="s">
        <v>69</v>
      </c>
      <c r="AY197" s="157" t="s">
        <v>141</v>
      </c>
    </row>
    <row r="198" spans="1:65" s="14" customFormat="1">
      <c r="B198" s="164"/>
      <c r="D198" s="156" t="s">
        <v>151</v>
      </c>
      <c r="E198" s="165" t="s">
        <v>3</v>
      </c>
      <c r="F198" s="166" t="s">
        <v>182</v>
      </c>
      <c r="H198" s="167">
        <v>1.5</v>
      </c>
      <c r="I198" s="168"/>
      <c r="L198" s="164"/>
      <c r="M198" s="169"/>
      <c r="N198" s="170"/>
      <c r="O198" s="170"/>
      <c r="P198" s="170"/>
      <c r="Q198" s="170"/>
      <c r="R198" s="170"/>
      <c r="S198" s="170"/>
      <c r="T198" s="171"/>
      <c r="AT198" s="165" t="s">
        <v>151</v>
      </c>
      <c r="AU198" s="165" t="s">
        <v>79</v>
      </c>
      <c r="AV198" s="14" t="s">
        <v>147</v>
      </c>
      <c r="AW198" s="14" t="s">
        <v>31</v>
      </c>
      <c r="AX198" s="14" t="s">
        <v>77</v>
      </c>
      <c r="AY198" s="165" t="s">
        <v>141</v>
      </c>
    </row>
    <row r="199" spans="1:65" s="2" customFormat="1" ht="33" customHeight="1">
      <c r="A199" s="34"/>
      <c r="B199" s="136"/>
      <c r="C199" s="137" t="s">
        <v>314</v>
      </c>
      <c r="D199" s="137" t="s">
        <v>144</v>
      </c>
      <c r="E199" s="138" t="s">
        <v>315</v>
      </c>
      <c r="F199" s="139" t="s">
        <v>316</v>
      </c>
      <c r="G199" s="140" t="s">
        <v>177</v>
      </c>
      <c r="H199" s="141">
        <v>1.5</v>
      </c>
      <c r="I199" s="142"/>
      <c r="J199" s="143">
        <f>ROUND(I199*H199,2)</f>
        <v>0</v>
      </c>
      <c r="K199" s="139"/>
      <c r="L199" s="35"/>
      <c r="M199" s="144" t="s">
        <v>3</v>
      </c>
      <c r="N199" s="145" t="s">
        <v>40</v>
      </c>
      <c r="O199" s="55"/>
      <c r="P199" s="146">
        <f>O199*H199</f>
        <v>0</v>
      </c>
      <c r="Q199" s="146">
        <v>1.0000000000000001E-5</v>
      </c>
      <c r="R199" s="146">
        <f>Q199*H199</f>
        <v>1.5000000000000002E-5</v>
      </c>
      <c r="S199" s="146">
        <v>0</v>
      </c>
      <c r="T199" s="14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48" t="s">
        <v>167</v>
      </c>
      <c r="AT199" s="148" t="s">
        <v>144</v>
      </c>
      <c r="AU199" s="148" t="s">
        <v>79</v>
      </c>
      <c r="AY199" s="19" t="s">
        <v>141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9" t="s">
        <v>77</v>
      </c>
      <c r="BK199" s="149">
        <f>ROUND(I199*H199,2)</f>
        <v>0</v>
      </c>
      <c r="BL199" s="19" t="s">
        <v>167</v>
      </c>
      <c r="BM199" s="148" t="s">
        <v>317</v>
      </c>
    </row>
    <row r="200" spans="1:65" s="2" customFormat="1">
      <c r="A200" s="34"/>
      <c r="B200" s="35"/>
      <c r="C200" s="34"/>
      <c r="D200" s="150" t="s">
        <v>149</v>
      </c>
      <c r="E200" s="34"/>
      <c r="F200" s="151" t="s">
        <v>318</v>
      </c>
      <c r="G200" s="34"/>
      <c r="H200" s="34"/>
      <c r="I200" s="152"/>
      <c r="J200" s="34"/>
      <c r="K200" s="34"/>
      <c r="L200" s="35"/>
      <c r="M200" s="153"/>
      <c r="N200" s="154"/>
      <c r="O200" s="55"/>
      <c r="P200" s="55"/>
      <c r="Q200" s="55"/>
      <c r="R200" s="55"/>
      <c r="S200" s="55"/>
      <c r="T200" s="5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149</v>
      </c>
      <c r="AU200" s="19" t="s">
        <v>79</v>
      </c>
    </row>
    <row r="201" spans="1:65" s="2" customFormat="1" ht="21.75" customHeight="1">
      <c r="A201" s="34"/>
      <c r="B201" s="136"/>
      <c r="C201" s="137" t="s">
        <v>319</v>
      </c>
      <c r="D201" s="137" t="s">
        <v>144</v>
      </c>
      <c r="E201" s="138" t="s">
        <v>320</v>
      </c>
      <c r="F201" s="139" t="s">
        <v>321</v>
      </c>
      <c r="G201" s="140" t="s">
        <v>289</v>
      </c>
      <c r="H201" s="141">
        <v>1</v>
      </c>
      <c r="I201" s="142"/>
      <c r="J201" s="143">
        <f>ROUND(I201*H201,2)</f>
        <v>0</v>
      </c>
      <c r="K201" s="139" t="s">
        <v>166</v>
      </c>
      <c r="L201" s="35"/>
      <c r="M201" s="144" t="s">
        <v>3</v>
      </c>
      <c r="N201" s="145" t="s">
        <v>40</v>
      </c>
      <c r="O201" s="55"/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48" t="s">
        <v>167</v>
      </c>
      <c r="AT201" s="148" t="s">
        <v>144</v>
      </c>
      <c r="AU201" s="148" t="s">
        <v>79</v>
      </c>
      <c r="AY201" s="19" t="s">
        <v>141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9" t="s">
        <v>77</v>
      </c>
      <c r="BK201" s="149">
        <f>ROUND(I201*H201,2)</f>
        <v>0</v>
      </c>
      <c r="BL201" s="19" t="s">
        <v>167</v>
      </c>
      <c r="BM201" s="148" t="s">
        <v>322</v>
      </c>
    </row>
    <row r="202" spans="1:65" s="2" customFormat="1" ht="55.5" customHeight="1">
      <c r="A202" s="34"/>
      <c r="B202" s="136"/>
      <c r="C202" s="137" t="s">
        <v>323</v>
      </c>
      <c r="D202" s="137" t="s">
        <v>144</v>
      </c>
      <c r="E202" s="138" t="s">
        <v>324</v>
      </c>
      <c r="F202" s="139" t="s">
        <v>325</v>
      </c>
      <c r="G202" s="140" t="s">
        <v>177</v>
      </c>
      <c r="H202" s="141">
        <v>1</v>
      </c>
      <c r="I202" s="142"/>
      <c r="J202" s="143">
        <f>ROUND(I202*H202,2)</f>
        <v>0</v>
      </c>
      <c r="K202" s="139"/>
      <c r="L202" s="35"/>
      <c r="M202" s="144" t="s">
        <v>3</v>
      </c>
      <c r="N202" s="145" t="s">
        <v>40</v>
      </c>
      <c r="O202" s="55"/>
      <c r="P202" s="146">
        <f>O202*H202</f>
        <v>0</v>
      </c>
      <c r="Q202" s="146">
        <v>3.4000000000000002E-4</v>
      </c>
      <c r="R202" s="146">
        <f>Q202*H202</f>
        <v>3.4000000000000002E-4</v>
      </c>
      <c r="S202" s="146">
        <v>0</v>
      </c>
      <c r="T202" s="14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48" t="s">
        <v>167</v>
      </c>
      <c r="AT202" s="148" t="s">
        <v>144</v>
      </c>
      <c r="AU202" s="148" t="s">
        <v>79</v>
      </c>
      <c r="AY202" s="19" t="s">
        <v>141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9" t="s">
        <v>77</v>
      </c>
      <c r="BK202" s="149">
        <f>ROUND(I202*H202,2)</f>
        <v>0</v>
      </c>
      <c r="BL202" s="19" t="s">
        <v>167</v>
      </c>
      <c r="BM202" s="148" t="s">
        <v>326</v>
      </c>
    </row>
    <row r="203" spans="1:65" s="2" customFormat="1">
      <c r="A203" s="34"/>
      <c r="B203" s="35"/>
      <c r="C203" s="34"/>
      <c r="D203" s="150" t="s">
        <v>149</v>
      </c>
      <c r="E203" s="34"/>
      <c r="F203" s="151" t="s">
        <v>327</v>
      </c>
      <c r="G203" s="34"/>
      <c r="H203" s="34"/>
      <c r="I203" s="152"/>
      <c r="J203" s="34"/>
      <c r="K203" s="34"/>
      <c r="L203" s="35"/>
      <c r="M203" s="153"/>
      <c r="N203" s="154"/>
      <c r="O203" s="55"/>
      <c r="P203" s="55"/>
      <c r="Q203" s="55"/>
      <c r="R203" s="55"/>
      <c r="S203" s="55"/>
      <c r="T203" s="56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9" t="s">
        <v>149</v>
      </c>
      <c r="AU203" s="19" t="s">
        <v>79</v>
      </c>
    </row>
    <row r="204" spans="1:65" s="13" customFormat="1">
      <c r="B204" s="155"/>
      <c r="D204" s="156" t="s">
        <v>151</v>
      </c>
      <c r="E204" s="157" t="s">
        <v>3</v>
      </c>
      <c r="F204" s="158" t="s">
        <v>180</v>
      </c>
      <c r="H204" s="159">
        <v>1</v>
      </c>
      <c r="I204" s="160"/>
      <c r="L204" s="155"/>
      <c r="M204" s="161"/>
      <c r="N204" s="162"/>
      <c r="O204" s="162"/>
      <c r="P204" s="162"/>
      <c r="Q204" s="162"/>
      <c r="R204" s="162"/>
      <c r="S204" s="162"/>
      <c r="T204" s="163"/>
      <c r="AT204" s="157" t="s">
        <v>151</v>
      </c>
      <c r="AU204" s="157" t="s">
        <v>79</v>
      </c>
      <c r="AV204" s="13" t="s">
        <v>79</v>
      </c>
      <c r="AW204" s="13" t="s">
        <v>31</v>
      </c>
      <c r="AX204" s="13" t="s">
        <v>77</v>
      </c>
      <c r="AY204" s="157" t="s">
        <v>141</v>
      </c>
    </row>
    <row r="205" spans="1:65" s="12" customFormat="1" ht="22.9" customHeight="1">
      <c r="B205" s="123"/>
      <c r="D205" s="124" t="s">
        <v>68</v>
      </c>
      <c r="E205" s="134" t="s">
        <v>328</v>
      </c>
      <c r="F205" s="134" t="s">
        <v>329</v>
      </c>
      <c r="I205" s="126"/>
      <c r="J205" s="135">
        <f>BK205</f>
        <v>0</v>
      </c>
      <c r="L205" s="123"/>
      <c r="M205" s="128"/>
      <c r="N205" s="129"/>
      <c r="O205" s="129"/>
      <c r="P205" s="130">
        <f>SUM(P206:P214)</f>
        <v>0</v>
      </c>
      <c r="Q205" s="129"/>
      <c r="R205" s="130">
        <f>SUM(R206:R214)</f>
        <v>2E-3</v>
      </c>
      <c r="S205" s="129"/>
      <c r="T205" s="131">
        <f>SUM(T206:T214)</f>
        <v>0</v>
      </c>
      <c r="AR205" s="124" t="s">
        <v>79</v>
      </c>
      <c r="AT205" s="132" t="s">
        <v>68</v>
      </c>
      <c r="AU205" s="132" t="s">
        <v>77</v>
      </c>
      <c r="AY205" s="124" t="s">
        <v>141</v>
      </c>
      <c r="BK205" s="133">
        <f>SUM(BK206:BK214)</f>
        <v>0</v>
      </c>
    </row>
    <row r="206" spans="1:65" s="2" customFormat="1" ht="24.2" customHeight="1">
      <c r="A206" s="34"/>
      <c r="B206" s="136"/>
      <c r="C206" s="137" t="s">
        <v>330</v>
      </c>
      <c r="D206" s="137" t="s">
        <v>144</v>
      </c>
      <c r="E206" s="138" t="s">
        <v>331</v>
      </c>
      <c r="F206" s="139" t="s">
        <v>332</v>
      </c>
      <c r="G206" s="140" t="s">
        <v>186</v>
      </c>
      <c r="H206" s="141">
        <v>1</v>
      </c>
      <c r="I206" s="142"/>
      <c r="J206" s="143">
        <f>ROUND(I206*H206,2)</f>
        <v>0</v>
      </c>
      <c r="K206" s="139"/>
      <c r="L206" s="35"/>
      <c r="M206" s="144" t="s">
        <v>3</v>
      </c>
      <c r="N206" s="145" t="s">
        <v>40</v>
      </c>
      <c r="O206" s="55"/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48" t="s">
        <v>167</v>
      </c>
      <c r="AT206" s="148" t="s">
        <v>144</v>
      </c>
      <c r="AU206" s="148" t="s">
        <v>79</v>
      </c>
      <c r="AY206" s="19" t="s">
        <v>141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9" t="s">
        <v>77</v>
      </c>
      <c r="BK206" s="149">
        <f>ROUND(I206*H206,2)</f>
        <v>0</v>
      </c>
      <c r="BL206" s="19" t="s">
        <v>167</v>
      </c>
      <c r="BM206" s="148" t="s">
        <v>333</v>
      </c>
    </row>
    <row r="207" spans="1:65" s="2" customFormat="1">
      <c r="A207" s="34"/>
      <c r="B207" s="35"/>
      <c r="C207" s="34"/>
      <c r="D207" s="150" t="s">
        <v>149</v>
      </c>
      <c r="E207" s="34"/>
      <c r="F207" s="151" t="s">
        <v>334</v>
      </c>
      <c r="G207" s="34"/>
      <c r="H207" s="34"/>
      <c r="I207" s="152"/>
      <c r="J207" s="34"/>
      <c r="K207" s="34"/>
      <c r="L207" s="35"/>
      <c r="M207" s="153"/>
      <c r="N207" s="154"/>
      <c r="O207" s="55"/>
      <c r="P207" s="55"/>
      <c r="Q207" s="55"/>
      <c r="R207" s="55"/>
      <c r="S207" s="55"/>
      <c r="T207" s="5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149</v>
      </c>
      <c r="AU207" s="19" t="s">
        <v>79</v>
      </c>
    </row>
    <row r="208" spans="1:65" s="2" customFormat="1" ht="24.2" customHeight="1">
      <c r="A208" s="34"/>
      <c r="B208" s="136"/>
      <c r="C208" s="179" t="s">
        <v>335</v>
      </c>
      <c r="D208" s="179" t="s">
        <v>336</v>
      </c>
      <c r="E208" s="180" t="s">
        <v>337</v>
      </c>
      <c r="F208" s="181" t="s">
        <v>338</v>
      </c>
      <c r="G208" s="182" t="s">
        <v>186</v>
      </c>
      <c r="H208" s="183">
        <v>1</v>
      </c>
      <c r="I208" s="184"/>
      <c r="J208" s="185">
        <f>ROUND(I208*H208,2)</f>
        <v>0</v>
      </c>
      <c r="K208" s="181"/>
      <c r="L208" s="186"/>
      <c r="M208" s="187" t="s">
        <v>3</v>
      </c>
      <c r="N208" s="188" t="s">
        <v>40</v>
      </c>
      <c r="O208" s="55"/>
      <c r="P208" s="146">
        <f>O208*H208</f>
        <v>0</v>
      </c>
      <c r="Q208" s="146">
        <v>2.0000000000000001E-4</v>
      </c>
      <c r="R208" s="146">
        <f>Q208*H208</f>
        <v>2.0000000000000001E-4</v>
      </c>
      <c r="S208" s="146">
        <v>0</v>
      </c>
      <c r="T208" s="14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48" t="s">
        <v>330</v>
      </c>
      <c r="AT208" s="148" t="s">
        <v>336</v>
      </c>
      <c r="AU208" s="148" t="s">
        <v>79</v>
      </c>
      <c r="AY208" s="19" t="s">
        <v>141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9" t="s">
        <v>77</v>
      </c>
      <c r="BK208" s="149">
        <f>ROUND(I208*H208,2)</f>
        <v>0</v>
      </c>
      <c r="BL208" s="19" t="s">
        <v>167</v>
      </c>
      <c r="BM208" s="148" t="s">
        <v>339</v>
      </c>
    </row>
    <row r="209" spans="1:65" s="2" customFormat="1" ht="24.2" customHeight="1">
      <c r="A209" s="34"/>
      <c r="B209" s="136"/>
      <c r="C209" s="137" t="s">
        <v>340</v>
      </c>
      <c r="D209" s="137" t="s">
        <v>144</v>
      </c>
      <c r="E209" s="138" t="s">
        <v>341</v>
      </c>
      <c r="F209" s="139" t="s">
        <v>342</v>
      </c>
      <c r="G209" s="140" t="s">
        <v>186</v>
      </c>
      <c r="H209" s="141">
        <v>1</v>
      </c>
      <c r="I209" s="142"/>
      <c r="J209" s="143">
        <f>ROUND(I209*H209,2)</f>
        <v>0</v>
      </c>
      <c r="K209" s="139"/>
      <c r="L209" s="35"/>
      <c r="M209" s="144" t="s">
        <v>3</v>
      </c>
      <c r="N209" s="145" t="s">
        <v>40</v>
      </c>
      <c r="O209" s="55"/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48" t="s">
        <v>167</v>
      </c>
      <c r="AT209" s="148" t="s">
        <v>144</v>
      </c>
      <c r="AU209" s="148" t="s">
        <v>79</v>
      </c>
      <c r="AY209" s="19" t="s">
        <v>141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9" t="s">
        <v>77</v>
      </c>
      <c r="BK209" s="149">
        <f>ROUND(I209*H209,2)</f>
        <v>0</v>
      </c>
      <c r="BL209" s="19" t="s">
        <v>167</v>
      </c>
      <c r="BM209" s="148" t="s">
        <v>343</v>
      </c>
    </row>
    <row r="210" spans="1:65" s="2" customFormat="1">
      <c r="A210" s="34"/>
      <c r="B210" s="35"/>
      <c r="C210" s="34"/>
      <c r="D210" s="150" t="s">
        <v>149</v>
      </c>
      <c r="E210" s="34"/>
      <c r="F210" s="151" t="s">
        <v>344</v>
      </c>
      <c r="G210" s="34"/>
      <c r="H210" s="34"/>
      <c r="I210" s="152"/>
      <c r="J210" s="34"/>
      <c r="K210" s="34"/>
      <c r="L210" s="35"/>
      <c r="M210" s="153"/>
      <c r="N210" s="154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149</v>
      </c>
      <c r="AU210" s="19" t="s">
        <v>79</v>
      </c>
    </row>
    <row r="211" spans="1:65" s="2" customFormat="1" ht="16.5" customHeight="1">
      <c r="A211" s="34"/>
      <c r="B211" s="136"/>
      <c r="C211" s="179" t="s">
        <v>345</v>
      </c>
      <c r="D211" s="179" t="s">
        <v>336</v>
      </c>
      <c r="E211" s="180" t="s">
        <v>346</v>
      </c>
      <c r="F211" s="181" t="s">
        <v>347</v>
      </c>
      <c r="G211" s="182" t="s">
        <v>186</v>
      </c>
      <c r="H211" s="183">
        <v>1</v>
      </c>
      <c r="I211" s="184"/>
      <c r="J211" s="185">
        <f>ROUND(I211*H211,2)</f>
        <v>0</v>
      </c>
      <c r="K211" s="181"/>
      <c r="L211" s="186"/>
      <c r="M211" s="187" t="s">
        <v>3</v>
      </c>
      <c r="N211" s="188" t="s">
        <v>40</v>
      </c>
      <c r="O211" s="55"/>
      <c r="P211" s="146">
        <f>O211*H211</f>
        <v>0</v>
      </c>
      <c r="Q211" s="146">
        <v>1.8E-3</v>
      </c>
      <c r="R211" s="146">
        <f>Q211*H211</f>
        <v>1.8E-3</v>
      </c>
      <c r="S211" s="146">
        <v>0</v>
      </c>
      <c r="T211" s="14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48" t="s">
        <v>330</v>
      </c>
      <c r="AT211" s="148" t="s">
        <v>336</v>
      </c>
      <c r="AU211" s="148" t="s">
        <v>79</v>
      </c>
      <c r="AY211" s="19" t="s">
        <v>141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9" t="s">
        <v>77</v>
      </c>
      <c r="BK211" s="149">
        <f>ROUND(I211*H211,2)</f>
        <v>0</v>
      </c>
      <c r="BL211" s="19" t="s">
        <v>167</v>
      </c>
      <c r="BM211" s="148" t="s">
        <v>348</v>
      </c>
    </row>
    <row r="212" spans="1:65" s="2" customFormat="1" ht="16.5" customHeight="1">
      <c r="A212" s="34"/>
      <c r="B212" s="136"/>
      <c r="C212" s="137" t="s">
        <v>349</v>
      </c>
      <c r="D212" s="137" t="s">
        <v>144</v>
      </c>
      <c r="E212" s="138" t="s">
        <v>350</v>
      </c>
      <c r="F212" s="139" t="s">
        <v>351</v>
      </c>
      <c r="G212" s="140" t="s">
        <v>352</v>
      </c>
      <c r="H212" s="141">
        <v>1</v>
      </c>
      <c r="I212" s="142"/>
      <c r="J212" s="143">
        <f>ROUND(I212*H212,2)</f>
        <v>0</v>
      </c>
      <c r="K212" s="139"/>
      <c r="L212" s="35"/>
      <c r="M212" s="144" t="s">
        <v>3</v>
      </c>
      <c r="N212" s="145" t="s">
        <v>40</v>
      </c>
      <c r="O212" s="55"/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48" t="s">
        <v>167</v>
      </c>
      <c r="AT212" s="148" t="s">
        <v>144</v>
      </c>
      <c r="AU212" s="148" t="s">
        <v>79</v>
      </c>
      <c r="AY212" s="19" t="s">
        <v>141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9" t="s">
        <v>77</v>
      </c>
      <c r="BK212" s="149">
        <f>ROUND(I212*H212,2)</f>
        <v>0</v>
      </c>
      <c r="BL212" s="19" t="s">
        <v>167</v>
      </c>
      <c r="BM212" s="148" t="s">
        <v>353</v>
      </c>
    </row>
    <row r="213" spans="1:65" s="2" customFormat="1" ht="49.15" customHeight="1">
      <c r="A213" s="34"/>
      <c r="B213" s="136"/>
      <c r="C213" s="137" t="s">
        <v>354</v>
      </c>
      <c r="D213" s="137" t="s">
        <v>144</v>
      </c>
      <c r="E213" s="138" t="s">
        <v>355</v>
      </c>
      <c r="F213" s="139" t="s">
        <v>356</v>
      </c>
      <c r="G213" s="140" t="s">
        <v>212</v>
      </c>
      <c r="H213" s="141">
        <v>2E-3</v>
      </c>
      <c r="I213" s="142"/>
      <c r="J213" s="143">
        <f>ROUND(I213*H213,2)</f>
        <v>0</v>
      </c>
      <c r="K213" s="139"/>
      <c r="L213" s="35"/>
      <c r="M213" s="144" t="s">
        <v>3</v>
      </c>
      <c r="N213" s="145" t="s">
        <v>40</v>
      </c>
      <c r="O213" s="55"/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48" t="s">
        <v>167</v>
      </c>
      <c r="AT213" s="148" t="s">
        <v>144</v>
      </c>
      <c r="AU213" s="148" t="s">
        <v>79</v>
      </c>
      <c r="AY213" s="19" t="s">
        <v>141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9" t="s">
        <v>77</v>
      </c>
      <c r="BK213" s="149">
        <f>ROUND(I213*H213,2)</f>
        <v>0</v>
      </c>
      <c r="BL213" s="19" t="s">
        <v>167</v>
      </c>
      <c r="BM213" s="148" t="s">
        <v>357</v>
      </c>
    </row>
    <row r="214" spans="1:65" s="2" customFormat="1">
      <c r="A214" s="34"/>
      <c r="B214" s="35"/>
      <c r="C214" s="34"/>
      <c r="D214" s="150" t="s">
        <v>149</v>
      </c>
      <c r="E214" s="34"/>
      <c r="F214" s="151" t="s">
        <v>358</v>
      </c>
      <c r="G214" s="34"/>
      <c r="H214" s="34"/>
      <c r="I214" s="152"/>
      <c r="J214" s="34"/>
      <c r="K214" s="34"/>
      <c r="L214" s="35"/>
      <c r="M214" s="153"/>
      <c r="N214" s="154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149</v>
      </c>
      <c r="AU214" s="19" t="s">
        <v>79</v>
      </c>
    </row>
    <row r="215" spans="1:65" s="12" customFormat="1" ht="22.9" customHeight="1">
      <c r="B215" s="123"/>
      <c r="D215" s="124" t="s">
        <v>68</v>
      </c>
      <c r="E215" s="134" t="s">
        <v>359</v>
      </c>
      <c r="F215" s="134" t="s">
        <v>360</v>
      </c>
      <c r="I215" s="126"/>
      <c r="J215" s="135">
        <f>BK215</f>
        <v>0</v>
      </c>
      <c r="L215" s="123"/>
      <c r="M215" s="128"/>
      <c r="N215" s="129"/>
      <c r="O215" s="129"/>
      <c r="P215" s="130">
        <f>SUM(P216:P220)</f>
        <v>0</v>
      </c>
      <c r="Q215" s="129"/>
      <c r="R215" s="130">
        <f>SUM(R216:R220)</f>
        <v>2.9999999999999997E-4</v>
      </c>
      <c r="S215" s="129"/>
      <c r="T215" s="131">
        <f>SUM(T216:T220)</f>
        <v>1.4999999999999999E-4</v>
      </c>
      <c r="AR215" s="124" t="s">
        <v>79</v>
      </c>
      <c r="AT215" s="132" t="s">
        <v>68</v>
      </c>
      <c r="AU215" s="132" t="s">
        <v>77</v>
      </c>
      <c r="AY215" s="124" t="s">
        <v>141</v>
      </c>
      <c r="BK215" s="133">
        <f>SUM(BK216:BK220)</f>
        <v>0</v>
      </c>
    </row>
    <row r="216" spans="1:65" s="2" customFormat="1" ht="33" customHeight="1">
      <c r="A216" s="34"/>
      <c r="B216" s="136"/>
      <c r="C216" s="137" t="s">
        <v>361</v>
      </c>
      <c r="D216" s="137" t="s">
        <v>144</v>
      </c>
      <c r="E216" s="138" t="s">
        <v>362</v>
      </c>
      <c r="F216" s="139" t="s">
        <v>363</v>
      </c>
      <c r="G216" s="140" t="s">
        <v>186</v>
      </c>
      <c r="H216" s="141">
        <v>1</v>
      </c>
      <c r="I216" s="142"/>
      <c r="J216" s="143">
        <f>ROUND(I216*H216,2)</f>
        <v>0</v>
      </c>
      <c r="K216" s="139"/>
      <c r="L216" s="35"/>
      <c r="M216" s="144" t="s">
        <v>3</v>
      </c>
      <c r="N216" s="145" t="s">
        <v>40</v>
      </c>
      <c r="O216" s="55"/>
      <c r="P216" s="146">
        <f>O216*H216</f>
        <v>0</v>
      </c>
      <c r="Q216" s="146">
        <v>0</v>
      </c>
      <c r="R216" s="146">
        <f>Q216*H216</f>
        <v>0</v>
      </c>
      <c r="S216" s="146">
        <v>1.4999999999999999E-4</v>
      </c>
      <c r="T216" s="147">
        <f>S216*H216</f>
        <v>1.4999999999999999E-4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48" t="s">
        <v>167</v>
      </c>
      <c r="AT216" s="148" t="s">
        <v>144</v>
      </c>
      <c r="AU216" s="148" t="s">
        <v>79</v>
      </c>
      <c r="AY216" s="19" t="s">
        <v>141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9" t="s">
        <v>77</v>
      </c>
      <c r="BK216" s="149">
        <f>ROUND(I216*H216,2)</f>
        <v>0</v>
      </c>
      <c r="BL216" s="19" t="s">
        <v>167</v>
      </c>
      <c r="BM216" s="148" t="s">
        <v>364</v>
      </c>
    </row>
    <row r="217" spans="1:65" s="2" customFormat="1">
      <c r="A217" s="34"/>
      <c r="B217" s="35"/>
      <c r="C217" s="34"/>
      <c r="D217" s="150" t="s">
        <v>149</v>
      </c>
      <c r="E217" s="34"/>
      <c r="F217" s="151" t="s">
        <v>365</v>
      </c>
      <c r="G217" s="34"/>
      <c r="H217" s="34"/>
      <c r="I217" s="152"/>
      <c r="J217" s="34"/>
      <c r="K217" s="34"/>
      <c r="L217" s="35"/>
      <c r="M217" s="153"/>
      <c r="N217" s="154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149</v>
      </c>
      <c r="AU217" s="19" t="s">
        <v>79</v>
      </c>
    </row>
    <row r="218" spans="1:65" s="2" customFormat="1" ht="24.2" customHeight="1">
      <c r="A218" s="34"/>
      <c r="B218" s="136"/>
      <c r="C218" s="137" t="s">
        <v>366</v>
      </c>
      <c r="D218" s="137" t="s">
        <v>144</v>
      </c>
      <c r="E218" s="138" t="s">
        <v>367</v>
      </c>
      <c r="F218" s="139" t="s">
        <v>368</v>
      </c>
      <c r="G218" s="140" t="s">
        <v>186</v>
      </c>
      <c r="H218" s="141">
        <v>1</v>
      </c>
      <c r="I218" s="142"/>
      <c r="J218" s="143">
        <f>ROUND(I218*H218,2)</f>
        <v>0</v>
      </c>
      <c r="K218" s="139"/>
      <c r="L218" s="35"/>
      <c r="M218" s="144" t="s">
        <v>3</v>
      </c>
      <c r="N218" s="145" t="s">
        <v>40</v>
      </c>
      <c r="O218" s="55"/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48" t="s">
        <v>167</v>
      </c>
      <c r="AT218" s="148" t="s">
        <v>144</v>
      </c>
      <c r="AU218" s="148" t="s">
        <v>79</v>
      </c>
      <c r="AY218" s="19" t="s">
        <v>141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9" t="s">
        <v>77</v>
      </c>
      <c r="BK218" s="149">
        <f>ROUND(I218*H218,2)</f>
        <v>0</v>
      </c>
      <c r="BL218" s="19" t="s">
        <v>167</v>
      </c>
      <c r="BM218" s="148" t="s">
        <v>369</v>
      </c>
    </row>
    <row r="219" spans="1:65" s="2" customFormat="1">
      <c r="A219" s="34"/>
      <c r="B219" s="35"/>
      <c r="C219" s="34"/>
      <c r="D219" s="150" t="s">
        <v>149</v>
      </c>
      <c r="E219" s="34"/>
      <c r="F219" s="151" t="s">
        <v>370</v>
      </c>
      <c r="G219" s="34"/>
      <c r="H219" s="34"/>
      <c r="I219" s="152"/>
      <c r="J219" s="34"/>
      <c r="K219" s="34"/>
      <c r="L219" s="35"/>
      <c r="M219" s="153"/>
      <c r="N219" s="154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149</v>
      </c>
      <c r="AU219" s="19" t="s">
        <v>79</v>
      </c>
    </row>
    <row r="220" spans="1:65" s="2" customFormat="1" ht="21.75" customHeight="1">
      <c r="A220" s="34"/>
      <c r="B220" s="136"/>
      <c r="C220" s="179" t="s">
        <v>371</v>
      </c>
      <c r="D220" s="179" t="s">
        <v>336</v>
      </c>
      <c r="E220" s="180" t="s">
        <v>372</v>
      </c>
      <c r="F220" s="181" t="s">
        <v>373</v>
      </c>
      <c r="G220" s="182" t="s">
        <v>186</v>
      </c>
      <c r="H220" s="183">
        <v>1</v>
      </c>
      <c r="I220" s="184"/>
      <c r="J220" s="185">
        <f>ROUND(I220*H220,2)</f>
        <v>0</v>
      </c>
      <c r="K220" s="181"/>
      <c r="L220" s="186"/>
      <c r="M220" s="187" t="s">
        <v>3</v>
      </c>
      <c r="N220" s="188" t="s">
        <v>40</v>
      </c>
      <c r="O220" s="55"/>
      <c r="P220" s="146">
        <f>O220*H220</f>
        <v>0</v>
      </c>
      <c r="Q220" s="146">
        <v>2.9999999999999997E-4</v>
      </c>
      <c r="R220" s="146">
        <f>Q220*H220</f>
        <v>2.9999999999999997E-4</v>
      </c>
      <c r="S220" s="146">
        <v>0</v>
      </c>
      <c r="T220" s="14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48" t="s">
        <v>330</v>
      </c>
      <c r="AT220" s="148" t="s">
        <v>336</v>
      </c>
      <c r="AU220" s="148" t="s">
        <v>79</v>
      </c>
      <c r="AY220" s="19" t="s">
        <v>141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9" t="s">
        <v>77</v>
      </c>
      <c r="BK220" s="149">
        <f>ROUND(I220*H220,2)</f>
        <v>0</v>
      </c>
      <c r="BL220" s="19" t="s">
        <v>167</v>
      </c>
      <c r="BM220" s="148" t="s">
        <v>374</v>
      </c>
    </row>
    <row r="221" spans="1:65" s="12" customFormat="1" ht="22.9" customHeight="1">
      <c r="B221" s="123"/>
      <c r="D221" s="124" t="s">
        <v>68</v>
      </c>
      <c r="E221" s="134" t="s">
        <v>375</v>
      </c>
      <c r="F221" s="134" t="s">
        <v>376</v>
      </c>
      <c r="I221" s="126"/>
      <c r="J221" s="135">
        <f>BK221</f>
        <v>0</v>
      </c>
      <c r="L221" s="123"/>
      <c r="M221" s="128"/>
      <c r="N221" s="129"/>
      <c r="O221" s="129"/>
      <c r="P221" s="130">
        <f>P222+P223+P224</f>
        <v>0</v>
      </c>
      <c r="Q221" s="129"/>
      <c r="R221" s="130">
        <f>R222+R223+R224</f>
        <v>1.5918379999999999E-2</v>
      </c>
      <c r="S221" s="129"/>
      <c r="T221" s="131">
        <f>T222+T223+T224</f>
        <v>0</v>
      </c>
      <c r="AR221" s="124" t="s">
        <v>79</v>
      </c>
      <c r="AT221" s="132" t="s">
        <v>68</v>
      </c>
      <c r="AU221" s="132" t="s">
        <v>77</v>
      </c>
      <c r="AY221" s="124" t="s">
        <v>141</v>
      </c>
      <c r="BK221" s="133">
        <f>BK222+BK223+BK224</f>
        <v>0</v>
      </c>
    </row>
    <row r="222" spans="1:65" s="2" customFormat="1" ht="76.349999999999994" customHeight="1">
      <c r="A222" s="34"/>
      <c r="B222" s="136"/>
      <c r="C222" s="137" t="s">
        <v>377</v>
      </c>
      <c r="D222" s="137" t="s">
        <v>144</v>
      </c>
      <c r="E222" s="138" t="s">
        <v>378</v>
      </c>
      <c r="F222" s="139" t="s">
        <v>379</v>
      </c>
      <c r="G222" s="140" t="s">
        <v>212</v>
      </c>
      <c r="H222" s="141">
        <v>1.6E-2</v>
      </c>
      <c r="I222" s="142"/>
      <c r="J222" s="143">
        <f>ROUND(I222*H222,2)</f>
        <v>0</v>
      </c>
      <c r="K222" s="139"/>
      <c r="L222" s="35"/>
      <c r="M222" s="144" t="s">
        <v>3</v>
      </c>
      <c r="N222" s="145" t="s">
        <v>40</v>
      </c>
      <c r="O222" s="55"/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48" t="s">
        <v>167</v>
      </c>
      <c r="AT222" s="148" t="s">
        <v>144</v>
      </c>
      <c r="AU222" s="148" t="s">
        <v>79</v>
      </c>
      <c r="AY222" s="19" t="s">
        <v>141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9" t="s">
        <v>77</v>
      </c>
      <c r="BK222" s="149">
        <f>ROUND(I222*H222,2)</f>
        <v>0</v>
      </c>
      <c r="BL222" s="19" t="s">
        <v>167</v>
      </c>
      <c r="BM222" s="148" t="s">
        <v>380</v>
      </c>
    </row>
    <row r="223" spans="1:65" s="2" customFormat="1">
      <c r="A223" s="34"/>
      <c r="B223" s="35"/>
      <c r="C223" s="34"/>
      <c r="D223" s="150" t="s">
        <v>149</v>
      </c>
      <c r="E223" s="34"/>
      <c r="F223" s="151" t="s">
        <v>381</v>
      </c>
      <c r="G223" s="34"/>
      <c r="H223" s="34"/>
      <c r="I223" s="152"/>
      <c r="J223" s="34"/>
      <c r="K223" s="34"/>
      <c r="L223" s="35"/>
      <c r="M223" s="153"/>
      <c r="N223" s="154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149</v>
      </c>
      <c r="AU223" s="19" t="s">
        <v>79</v>
      </c>
    </row>
    <row r="224" spans="1:65" s="12" customFormat="1" ht="20.85" customHeight="1">
      <c r="B224" s="123"/>
      <c r="D224" s="124" t="s">
        <v>68</v>
      </c>
      <c r="E224" s="134" t="s">
        <v>382</v>
      </c>
      <c r="F224" s="134" t="s">
        <v>383</v>
      </c>
      <c r="I224" s="126"/>
      <c r="J224" s="135">
        <f>BK224</f>
        <v>0</v>
      </c>
      <c r="L224" s="123"/>
      <c r="M224" s="128"/>
      <c r="N224" s="129"/>
      <c r="O224" s="129"/>
      <c r="P224" s="130">
        <f>SUM(P225:P234)</f>
        <v>0</v>
      </c>
      <c r="Q224" s="129"/>
      <c r="R224" s="130">
        <f>SUM(R225:R234)</f>
        <v>1.5918379999999999E-2</v>
      </c>
      <c r="S224" s="129"/>
      <c r="T224" s="131">
        <f>SUM(T225:T234)</f>
        <v>0</v>
      </c>
      <c r="AR224" s="124" t="s">
        <v>79</v>
      </c>
      <c r="AT224" s="132" t="s">
        <v>68</v>
      </c>
      <c r="AU224" s="132" t="s">
        <v>79</v>
      </c>
      <c r="AY224" s="124" t="s">
        <v>141</v>
      </c>
      <c r="BK224" s="133">
        <f>SUM(BK225:BK234)</f>
        <v>0</v>
      </c>
    </row>
    <row r="225" spans="1:65" s="2" customFormat="1" ht="37.9" customHeight="1">
      <c r="A225" s="34"/>
      <c r="B225" s="136"/>
      <c r="C225" s="137" t="s">
        <v>384</v>
      </c>
      <c r="D225" s="137" t="s">
        <v>144</v>
      </c>
      <c r="E225" s="138" t="s">
        <v>385</v>
      </c>
      <c r="F225" s="139" t="s">
        <v>386</v>
      </c>
      <c r="G225" s="140" t="s">
        <v>82</v>
      </c>
      <c r="H225" s="141">
        <v>1.3620000000000001</v>
      </c>
      <c r="I225" s="142"/>
      <c r="J225" s="143">
        <f>ROUND(I225*H225,2)</f>
        <v>0</v>
      </c>
      <c r="K225" s="139"/>
      <c r="L225" s="35"/>
      <c r="M225" s="144" t="s">
        <v>3</v>
      </c>
      <c r="N225" s="145" t="s">
        <v>40</v>
      </c>
      <c r="O225" s="55"/>
      <c r="P225" s="146">
        <f>O225*H225</f>
        <v>0</v>
      </c>
      <c r="Q225" s="146">
        <v>7.0600000000000003E-3</v>
      </c>
      <c r="R225" s="146">
        <f>Q225*H225</f>
        <v>9.6157200000000012E-3</v>
      </c>
      <c r="S225" s="146">
        <v>0</v>
      </c>
      <c r="T225" s="14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48" t="s">
        <v>167</v>
      </c>
      <c r="AT225" s="148" t="s">
        <v>144</v>
      </c>
      <c r="AU225" s="148" t="s">
        <v>84</v>
      </c>
      <c r="AY225" s="19" t="s">
        <v>141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9" t="s">
        <v>77</v>
      </c>
      <c r="BK225" s="149">
        <f>ROUND(I225*H225,2)</f>
        <v>0</v>
      </c>
      <c r="BL225" s="19" t="s">
        <v>167</v>
      </c>
      <c r="BM225" s="148" t="s">
        <v>387</v>
      </c>
    </row>
    <row r="226" spans="1:65" s="2" customFormat="1">
      <c r="A226" s="34"/>
      <c r="B226" s="35"/>
      <c r="C226" s="34"/>
      <c r="D226" s="150" t="s">
        <v>149</v>
      </c>
      <c r="E226" s="34"/>
      <c r="F226" s="151" t="s">
        <v>388</v>
      </c>
      <c r="G226" s="34"/>
      <c r="H226" s="34"/>
      <c r="I226" s="152"/>
      <c r="J226" s="34"/>
      <c r="K226" s="34"/>
      <c r="L226" s="35"/>
      <c r="M226" s="153"/>
      <c r="N226" s="154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149</v>
      </c>
      <c r="AU226" s="19" t="s">
        <v>84</v>
      </c>
    </row>
    <row r="227" spans="1:65" s="13" customFormat="1">
      <c r="B227" s="155"/>
      <c r="D227" s="156" t="s">
        <v>151</v>
      </c>
      <c r="E227" s="157" t="s">
        <v>3</v>
      </c>
      <c r="F227" s="158" t="s">
        <v>85</v>
      </c>
      <c r="H227" s="159">
        <v>1.3620000000000001</v>
      </c>
      <c r="I227" s="160"/>
      <c r="L227" s="155"/>
      <c r="M227" s="161"/>
      <c r="N227" s="162"/>
      <c r="O227" s="162"/>
      <c r="P227" s="162"/>
      <c r="Q227" s="162"/>
      <c r="R227" s="162"/>
      <c r="S227" s="162"/>
      <c r="T227" s="163"/>
      <c r="AT227" s="157" t="s">
        <v>151</v>
      </c>
      <c r="AU227" s="157" t="s">
        <v>84</v>
      </c>
      <c r="AV227" s="13" t="s">
        <v>79</v>
      </c>
      <c r="AW227" s="13" t="s">
        <v>31</v>
      </c>
      <c r="AX227" s="13" t="s">
        <v>77</v>
      </c>
      <c r="AY227" s="157" t="s">
        <v>141</v>
      </c>
    </row>
    <row r="228" spans="1:65" s="2" customFormat="1" ht="44.25" customHeight="1">
      <c r="A228" s="34"/>
      <c r="B228" s="136"/>
      <c r="C228" s="179" t="s">
        <v>389</v>
      </c>
      <c r="D228" s="179" t="s">
        <v>336</v>
      </c>
      <c r="E228" s="180" t="s">
        <v>390</v>
      </c>
      <c r="F228" s="181" t="s">
        <v>391</v>
      </c>
      <c r="G228" s="182" t="s">
        <v>82</v>
      </c>
      <c r="H228" s="183">
        <v>1.43</v>
      </c>
      <c r="I228" s="184"/>
      <c r="J228" s="185">
        <f>ROUND(I228*H228,2)</f>
        <v>0</v>
      </c>
      <c r="K228" s="181"/>
      <c r="L228" s="186"/>
      <c r="M228" s="187" t="s">
        <v>3</v>
      </c>
      <c r="N228" s="188" t="s">
        <v>40</v>
      </c>
      <c r="O228" s="55"/>
      <c r="P228" s="146">
        <f>O228*H228</f>
        <v>0</v>
      </c>
      <c r="Q228" s="146">
        <v>3.0999999999999999E-3</v>
      </c>
      <c r="R228" s="146">
        <f>Q228*H228</f>
        <v>4.4329999999999994E-3</v>
      </c>
      <c r="S228" s="146">
        <v>0</v>
      </c>
      <c r="T228" s="14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48" t="s">
        <v>330</v>
      </c>
      <c r="AT228" s="148" t="s">
        <v>336</v>
      </c>
      <c r="AU228" s="148" t="s">
        <v>84</v>
      </c>
      <c r="AY228" s="19" t="s">
        <v>141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9" t="s">
        <v>77</v>
      </c>
      <c r="BK228" s="149">
        <f>ROUND(I228*H228,2)</f>
        <v>0</v>
      </c>
      <c r="BL228" s="19" t="s">
        <v>167</v>
      </c>
      <c r="BM228" s="148" t="s">
        <v>392</v>
      </c>
    </row>
    <row r="229" spans="1:65" s="13" customFormat="1">
      <c r="B229" s="155"/>
      <c r="D229" s="156" t="s">
        <v>151</v>
      </c>
      <c r="F229" s="158" t="s">
        <v>393</v>
      </c>
      <c r="H229" s="159">
        <v>1.43</v>
      </c>
      <c r="I229" s="160"/>
      <c r="L229" s="155"/>
      <c r="M229" s="161"/>
      <c r="N229" s="162"/>
      <c r="O229" s="162"/>
      <c r="P229" s="162"/>
      <c r="Q229" s="162"/>
      <c r="R229" s="162"/>
      <c r="S229" s="162"/>
      <c r="T229" s="163"/>
      <c r="AT229" s="157" t="s">
        <v>151</v>
      </c>
      <c r="AU229" s="157" t="s">
        <v>84</v>
      </c>
      <c r="AV229" s="13" t="s">
        <v>79</v>
      </c>
      <c r="AW229" s="13" t="s">
        <v>4</v>
      </c>
      <c r="AX229" s="13" t="s">
        <v>77</v>
      </c>
      <c r="AY229" s="157" t="s">
        <v>141</v>
      </c>
    </row>
    <row r="230" spans="1:65" s="2" customFormat="1" ht="24.2" customHeight="1">
      <c r="A230" s="34"/>
      <c r="B230" s="136"/>
      <c r="C230" s="137" t="s">
        <v>394</v>
      </c>
      <c r="D230" s="137" t="s">
        <v>144</v>
      </c>
      <c r="E230" s="138" t="s">
        <v>395</v>
      </c>
      <c r="F230" s="139" t="s">
        <v>396</v>
      </c>
      <c r="G230" s="140" t="s">
        <v>177</v>
      </c>
      <c r="H230" s="141">
        <v>4.68</v>
      </c>
      <c r="I230" s="142"/>
      <c r="J230" s="143">
        <f>ROUND(I230*H230,2)</f>
        <v>0</v>
      </c>
      <c r="K230" s="139"/>
      <c r="L230" s="35"/>
      <c r="M230" s="144" t="s">
        <v>3</v>
      </c>
      <c r="N230" s="145" t="s">
        <v>40</v>
      </c>
      <c r="O230" s="55"/>
      <c r="P230" s="146">
        <f>O230*H230</f>
        <v>0</v>
      </c>
      <c r="Q230" s="146">
        <v>2.0000000000000001E-4</v>
      </c>
      <c r="R230" s="146">
        <f>Q230*H230</f>
        <v>9.3599999999999998E-4</v>
      </c>
      <c r="S230" s="146">
        <v>0</v>
      </c>
      <c r="T230" s="14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48" t="s">
        <v>167</v>
      </c>
      <c r="AT230" s="148" t="s">
        <v>144</v>
      </c>
      <c r="AU230" s="148" t="s">
        <v>84</v>
      </c>
      <c r="AY230" s="19" t="s">
        <v>141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9" t="s">
        <v>77</v>
      </c>
      <c r="BK230" s="149">
        <f>ROUND(I230*H230,2)</f>
        <v>0</v>
      </c>
      <c r="BL230" s="19" t="s">
        <v>167</v>
      </c>
      <c r="BM230" s="148" t="s">
        <v>397</v>
      </c>
    </row>
    <row r="231" spans="1:65" s="2" customFormat="1">
      <c r="A231" s="34"/>
      <c r="B231" s="35"/>
      <c r="C231" s="34"/>
      <c r="D231" s="150" t="s">
        <v>149</v>
      </c>
      <c r="E231" s="34"/>
      <c r="F231" s="151" t="s">
        <v>398</v>
      </c>
      <c r="G231" s="34"/>
      <c r="H231" s="34"/>
      <c r="I231" s="152"/>
      <c r="J231" s="34"/>
      <c r="K231" s="34"/>
      <c r="L231" s="35"/>
      <c r="M231" s="153"/>
      <c r="N231" s="154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149</v>
      </c>
      <c r="AU231" s="19" t="s">
        <v>84</v>
      </c>
    </row>
    <row r="232" spans="1:65" s="13" customFormat="1">
      <c r="B232" s="155"/>
      <c r="D232" s="156" t="s">
        <v>151</v>
      </c>
      <c r="E232" s="157" t="s">
        <v>3</v>
      </c>
      <c r="F232" s="158" t="s">
        <v>399</v>
      </c>
      <c r="H232" s="159">
        <v>4.68</v>
      </c>
      <c r="I232" s="160"/>
      <c r="L232" s="155"/>
      <c r="M232" s="161"/>
      <c r="N232" s="162"/>
      <c r="O232" s="162"/>
      <c r="P232" s="162"/>
      <c r="Q232" s="162"/>
      <c r="R232" s="162"/>
      <c r="S232" s="162"/>
      <c r="T232" s="163"/>
      <c r="AT232" s="157" t="s">
        <v>151</v>
      </c>
      <c r="AU232" s="157" t="s">
        <v>84</v>
      </c>
      <c r="AV232" s="13" t="s">
        <v>79</v>
      </c>
      <c r="AW232" s="13" t="s">
        <v>31</v>
      </c>
      <c r="AX232" s="13" t="s">
        <v>77</v>
      </c>
      <c r="AY232" s="157" t="s">
        <v>141</v>
      </c>
    </row>
    <row r="233" spans="1:65" s="2" customFormat="1" ht="24.2" customHeight="1">
      <c r="A233" s="34"/>
      <c r="B233" s="136"/>
      <c r="C233" s="179" t="s">
        <v>400</v>
      </c>
      <c r="D233" s="179" t="s">
        <v>336</v>
      </c>
      <c r="E233" s="180" t="s">
        <v>401</v>
      </c>
      <c r="F233" s="181" t="s">
        <v>402</v>
      </c>
      <c r="G233" s="182" t="s">
        <v>177</v>
      </c>
      <c r="H233" s="183">
        <v>4.9139999999999997</v>
      </c>
      <c r="I233" s="184"/>
      <c r="J233" s="185">
        <f>ROUND(I233*H233,2)</f>
        <v>0</v>
      </c>
      <c r="K233" s="181"/>
      <c r="L233" s="186"/>
      <c r="M233" s="187" t="s">
        <v>3</v>
      </c>
      <c r="N233" s="188" t="s">
        <v>40</v>
      </c>
      <c r="O233" s="55"/>
      <c r="P233" s="146">
        <f>O233*H233</f>
        <v>0</v>
      </c>
      <c r="Q233" s="146">
        <v>1.9000000000000001E-4</v>
      </c>
      <c r="R233" s="146">
        <f>Q233*H233</f>
        <v>9.3366E-4</v>
      </c>
      <c r="S233" s="146">
        <v>0</v>
      </c>
      <c r="T233" s="14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48" t="s">
        <v>330</v>
      </c>
      <c r="AT233" s="148" t="s">
        <v>336</v>
      </c>
      <c r="AU233" s="148" t="s">
        <v>84</v>
      </c>
      <c r="AY233" s="19" t="s">
        <v>141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9" t="s">
        <v>77</v>
      </c>
      <c r="BK233" s="149">
        <f>ROUND(I233*H233,2)</f>
        <v>0</v>
      </c>
      <c r="BL233" s="19" t="s">
        <v>167</v>
      </c>
      <c r="BM233" s="148" t="s">
        <v>403</v>
      </c>
    </row>
    <row r="234" spans="1:65" s="13" customFormat="1">
      <c r="B234" s="155"/>
      <c r="D234" s="156" t="s">
        <v>151</v>
      </c>
      <c r="F234" s="158" t="s">
        <v>404</v>
      </c>
      <c r="H234" s="159">
        <v>4.9139999999999997</v>
      </c>
      <c r="I234" s="160"/>
      <c r="L234" s="155"/>
      <c r="M234" s="161"/>
      <c r="N234" s="162"/>
      <c r="O234" s="162"/>
      <c r="P234" s="162"/>
      <c r="Q234" s="162"/>
      <c r="R234" s="162"/>
      <c r="S234" s="162"/>
      <c r="T234" s="163"/>
      <c r="AT234" s="157" t="s">
        <v>151</v>
      </c>
      <c r="AU234" s="157" t="s">
        <v>84</v>
      </c>
      <c r="AV234" s="13" t="s">
        <v>79</v>
      </c>
      <c r="AW234" s="13" t="s">
        <v>4</v>
      </c>
      <c r="AX234" s="13" t="s">
        <v>77</v>
      </c>
      <c r="AY234" s="157" t="s">
        <v>141</v>
      </c>
    </row>
    <row r="235" spans="1:65" s="12" customFormat="1" ht="22.9" customHeight="1">
      <c r="B235" s="123"/>
      <c r="D235" s="124" t="s">
        <v>68</v>
      </c>
      <c r="E235" s="134" t="s">
        <v>405</v>
      </c>
      <c r="F235" s="134" t="s">
        <v>406</v>
      </c>
      <c r="I235" s="126"/>
      <c r="J235" s="135">
        <f>BK235</f>
        <v>0</v>
      </c>
      <c r="L235" s="123"/>
      <c r="M235" s="128"/>
      <c r="N235" s="129"/>
      <c r="O235" s="129"/>
      <c r="P235" s="130">
        <f>P236+SUM(P237:P256)</f>
        <v>0</v>
      </c>
      <c r="Q235" s="129"/>
      <c r="R235" s="130">
        <f>R236+SUM(R237:R256)</f>
        <v>5.4707536000000001E-2</v>
      </c>
      <c r="S235" s="129"/>
      <c r="T235" s="131">
        <f>T236+SUM(T237:T256)</f>
        <v>0</v>
      </c>
      <c r="AR235" s="124" t="s">
        <v>79</v>
      </c>
      <c r="AT235" s="132" t="s">
        <v>68</v>
      </c>
      <c r="AU235" s="132" t="s">
        <v>77</v>
      </c>
      <c r="AY235" s="124" t="s">
        <v>141</v>
      </c>
      <c r="BK235" s="133">
        <f>BK236+SUM(BK237:BK256)</f>
        <v>0</v>
      </c>
    </row>
    <row r="236" spans="1:65" s="2" customFormat="1" ht="24.2" customHeight="1">
      <c r="A236" s="34"/>
      <c r="B236" s="136"/>
      <c r="C236" s="137" t="s">
        <v>407</v>
      </c>
      <c r="D236" s="137" t="s">
        <v>144</v>
      </c>
      <c r="E236" s="138" t="s">
        <v>408</v>
      </c>
      <c r="F236" s="139" t="s">
        <v>409</v>
      </c>
      <c r="G236" s="140" t="s">
        <v>82</v>
      </c>
      <c r="H236" s="141">
        <v>1.3620000000000001</v>
      </c>
      <c r="I236" s="142"/>
      <c r="J236" s="143">
        <f>ROUND(I236*H236,2)</f>
        <v>0</v>
      </c>
      <c r="K236" s="139"/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167</v>
      </c>
      <c r="AT236" s="148" t="s">
        <v>144</v>
      </c>
      <c r="AU236" s="148" t="s">
        <v>79</v>
      </c>
      <c r="AY236" s="19" t="s">
        <v>141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167</v>
      </c>
      <c r="BM236" s="148" t="s">
        <v>410</v>
      </c>
    </row>
    <row r="237" spans="1:65" s="2" customFormat="1">
      <c r="A237" s="34"/>
      <c r="B237" s="35"/>
      <c r="C237" s="34"/>
      <c r="D237" s="150" t="s">
        <v>149</v>
      </c>
      <c r="E237" s="34"/>
      <c r="F237" s="151" t="s">
        <v>411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149</v>
      </c>
      <c r="AU237" s="19" t="s">
        <v>79</v>
      </c>
    </row>
    <row r="238" spans="1:65" s="13" customFormat="1">
      <c r="B238" s="155"/>
      <c r="D238" s="156" t="s">
        <v>151</v>
      </c>
      <c r="E238" s="157" t="s">
        <v>3</v>
      </c>
      <c r="F238" s="158" t="s">
        <v>85</v>
      </c>
      <c r="H238" s="159">
        <v>1.3620000000000001</v>
      </c>
      <c r="I238" s="160"/>
      <c r="L238" s="155"/>
      <c r="M238" s="161"/>
      <c r="N238" s="162"/>
      <c r="O238" s="162"/>
      <c r="P238" s="162"/>
      <c r="Q238" s="162"/>
      <c r="R238" s="162"/>
      <c r="S238" s="162"/>
      <c r="T238" s="163"/>
      <c r="AT238" s="157" t="s">
        <v>151</v>
      </c>
      <c r="AU238" s="157" t="s">
        <v>79</v>
      </c>
      <c r="AV238" s="13" t="s">
        <v>79</v>
      </c>
      <c r="AW238" s="13" t="s">
        <v>31</v>
      </c>
      <c r="AX238" s="13" t="s">
        <v>77</v>
      </c>
      <c r="AY238" s="157" t="s">
        <v>141</v>
      </c>
    </row>
    <row r="239" spans="1:65" s="2" customFormat="1" ht="37.9" customHeight="1">
      <c r="A239" s="34"/>
      <c r="B239" s="136"/>
      <c r="C239" s="137" t="s">
        <v>412</v>
      </c>
      <c r="D239" s="137" t="s">
        <v>144</v>
      </c>
      <c r="E239" s="138" t="s">
        <v>413</v>
      </c>
      <c r="F239" s="139" t="s">
        <v>414</v>
      </c>
      <c r="G239" s="140" t="s">
        <v>82</v>
      </c>
      <c r="H239" s="141">
        <v>1.3620000000000001</v>
      </c>
      <c r="I239" s="142"/>
      <c r="J239" s="143">
        <f>ROUND(I239*H239,2)</f>
        <v>0</v>
      </c>
      <c r="K239" s="139"/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9.0880000000000006E-3</v>
      </c>
      <c r="R239" s="146">
        <f>Q239*H239</f>
        <v>1.2377856000000001E-2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167</v>
      </c>
      <c r="AT239" s="148" t="s">
        <v>144</v>
      </c>
      <c r="AU239" s="148" t="s">
        <v>79</v>
      </c>
      <c r="AY239" s="19" t="s">
        <v>141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167</v>
      </c>
      <c r="BM239" s="148" t="s">
        <v>415</v>
      </c>
    </row>
    <row r="240" spans="1:65" s="2" customFormat="1">
      <c r="A240" s="34"/>
      <c r="B240" s="35"/>
      <c r="C240" s="34"/>
      <c r="D240" s="150" t="s">
        <v>149</v>
      </c>
      <c r="E240" s="34"/>
      <c r="F240" s="151" t="s">
        <v>416</v>
      </c>
      <c r="G240" s="34"/>
      <c r="H240" s="34"/>
      <c r="I240" s="152"/>
      <c r="J240" s="34"/>
      <c r="K240" s="34"/>
      <c r="L240" s="35"/>
      <c r="M240" s="153"/>
      <c r="N240" s="154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149</v>
      </c>
      <c r="AU240" s="19" t="s">
        <v>79</v>
      </c>
    </row>
    <row r="241" spans="1:65" s="2" customFormat="1" ht="24.2" customHeight="1">
      <c r="A241" s="34"/>
      <c r="B241" s="136"/>
      <c r="C241" s="179" t="s">
        <v>417</v>
      </c>
      <c r="D241" s="179" t="s">
        <v>336</v>
      </c>
      <c r="E241" s="180" t="s">
        <v>418</v>
      </c>
      <c r="F241" s="181" t="s">
        <v>419</v>
      </c>
      <c r="G241" s="182" t="s">
        <v>82</v>
      </c>
      <c r="H241" s="183">
        <v>1.498</v>
      </c>
      <c r="I241" s="184"/>
      <c r="J241" s="185">
        <f>ROUND(I241*H241,2)</f>
        <v>0</v>
      </c>
      <c r="K241" s="181"/>
      <c r="L241" s="186"/>
      <c r="M241" s="187" t="s">
        <v>3</v>
      </c>
      <c r="N241" s="188" t="s">
        <v>40</v>
      </c>
      <c r="O241" s="55"/>
      <c r="P241" s="146">
        <f>O241*H241</f>
        <v>0</v>
      </c>
      <c r="Q241" s="146">
        <v>2.1999999999999999E-2</v>
      </c>
      <c r="R241" s="146">
        <f>Q241*H241</f>
        <v>3.2955999999999999E-2</v>
      </c>
      <c r="S241" s="146">
        <v>0</v>
      </c>
      <c r="T241" s="14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48" t="s">
        <v>330</v>
      </c>
      <c r="AT241" s="148" t="s">
        <v>336</v>
      </c>
      <c r="AU241" s="148" t="s">
        <v>79</v>
      </c>
      <c r="AY241" s="19" t="s">
        <v>141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9" t="s">
        <v>77</v>
      </c>
      <c r="BK241" s="149">
        <f>ROUND(I241*H241,2)</f>
        <v>0</v>
      </c>
      <c r="BL241" s="19" t="s">
        <v>167</v>
      </c>
      <c r="BM241" s="148" t="s">
        <v>420</v>
      </c>
    </row>
    <row r="242" spans="1:65" s="13" customFormat="1">
      <c r="B242" s="155"/>
      <c r="D242" s="156" t="s">
        <v>151</v>
      </c>
      <c r="F242" s="158" t="s">
        <v>421</v>
      </c>
      <c r="H242" s="159">
        <v>1.498</v>
      </c>
      <c r="I242" s="160"/>
      <c r="L242" s="155"/>
      <c r="M242" s="161"/>
      <c r="N242" s="162"/>
      <c r="O242" s="162"/>
      <c r="P242" s="162"/>
      <c r="Q242" s="162"/>
      <c r="R242" s="162"/>
      <c r="S242" s="162"/>
      <c r="T242" s="163"/>
      <c r="AT242" s="157" t="s">
        <v>151</v>
      </c>
      <c r="AU242" s="157" t="s">
        <v>79</v>
      </c>
      <c r="AV242" s="13" t="s">
        <v>79</v>
      </c>
      <c r="AW242" s="13" t="s">
        <v>4</v>
      </c>
      <c r="AX242" s="13" t="s">
        <v>77</v>
      </c>
      <c r="AY242" s="157" t="s">
        <v>141</v>
      </c>
    </row>
    <row r="243" spans="1:65" s="2" customFormat="1" ht="37.9" customHeight="1">
      <c r="A243" s="34"/>
      <c r="B243" s="136"/>
      <c r="C243" s="137" t="s">
        <v>422</v>
      </c>
      <c r="D243" s="137" t="s">
        <v>144</v>
      </c>
      <c r="E243" s="138" t="s">
        <v>423</v>
      </c>
      <c r="F243" s="139" t="s">
        <v>424</v>
      </c>
      <c r="G243" s="140" t="s">
        <v>82</v>
      </c>
      <c r="H243" s="141">
        <v>1.3620000000000001</v>
      </c>
      <c r="I243" s="142"/>
      <c r="J243" s="143">
        <f>ROUND(I243*H243,2)</f>
        <v>0</v>
      </c>
      <c r="K243" s="139"/>
      <c r="L243" s="35"/>
      <c r="M243" s="144" t="s">
        <v>3</v>
      </c>
      <c r="N243" s="145" t="s">
        <v>40</v>
      </c>
      <c r="O243" s="55"/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48" t="s">
        <v>167</v>
      </c>
      <c r="AT243" s="148" t="s">
        <v>144</v>
      </c>
      <c r="AU243" s="148" t="s">
        <v>79</v>
      </c>
      <c r="AY243" s="19" t="s">
        <v>141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9" t="s">
        <v>77</v>
      </c>
      <c r="BK243" s="149">
        <f>ROUND(I243*H243,2)</f>
        <v>0</v>
      </c>
      <c r="BL243" s="19" t="s">
        <v>167</v>
      </c>
      <c r="BM243" s="148" t="s">
        <v>425</v>
      </c>
    </row>
    <row r="244" spans="1:65" s="2" customFormat="1">
      <c r="A244" s="34"/>
      <c r="B244" s="35"/>
      <c r="C244" s="34"/>
      <c r="D244" s="150" t="s">
        <v>149</v>
      </c>
      <c r="E244" s="34"/>
      <c r="F244" s="151" t="s">
        <v>426</v>
      </c>
      <c r="G244" s="34"/>
      <c r="H244" s="34"/>
      <c r="I244" s="152"/>
      <c r="J244" s="34"/>
      <c r="K244" s="34"/>
      <c r="L244" s="35"/>
      <c r="M244" s="153"/>
      <c r="N244" s="154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149</v>
      </c>
      <c r="AU244" s="19" t="s">
        <v>79</v>
      </c>
    </row>
    <row r="245" spans="1:65" s="13" customFormat="1">
      <c r="B245" s="155"/>
      <c r="D245" s="156" t="s">
        <v>151</v>
      </c>
      <c r="E245" s="157" t="s">
        <v>3</v>
      </c>
      <c r="F245" s="158" t="s">
        <v>85</v>
      </c>
      <c r="H245" s="159">
        <v>1.3620000000000001</v>
      </c>
      <c r="I245" s="160"/>
      <c r="L245" s="155"/>
      <c r="M245" s="161"/>
      <c r="N245" s="162"/>
      <c r="O245" s="162"/>
      <c r="P245" s="162"/>
      <c r="Q245" s="162"/>
      <c r="R245" s="162"/>
      <c r="S245" s="162"/>
      <c r="T245" s="163"/>
      <c r="AT245" s="157" t="s">
        <v>151</v>
      </c>
      <c r="AU245" s="157" t="s">
        <v>79</v>
      </c>
      <c r="AV245" s="13" t="s">
        <v>79</v>
      </c>
      <c r="AW245" s="13" t="s">
        <v>31</v>
      </c>
      <c r="AX245" s="13" t="s">
        <v>77</v>
      </c>
      <c r="AY245" s="157" t="s">
        <v>141</v>
      </c>
    </row>
    <row r="246" spans="1:65" s="2" customFormat="1" ht="24.2" customHeight="1">
      <c r="A246" s="34"/>
      <c r="B246" s="136"/>
      <c r="C246" s="137" t="s">
        <v>427</v>
      </c>
      <c r="D246" s="137" t="s">
        <v>144</v>
      </c>
      <c r="E246" s="138" t="s">
        <v>428</v>
      </c>
      <c r="F246" s="139" t="s">
        <v>429</v>
      </c>
      <c r="G246" s="140" t="s">
        <v>82</v>
      </c>
      <c r="H246" s="141">
        <v>1.3620000000000001</v>
      </c>
      <c r="I246" s="142"/>
      <c r="J246" s="143">
        <f>ROUND(I246*H246,2)</f>
        <v>0</v>
      </c>
      <c r="K246" s="139"/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2.9999999999999997E-4</v>
      </c>
      <c r="R246" s="146">
        <f>Q246*H246</f>
        <v>4.0860000000000001E-4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167</v>
      </c>
      <c r="AT246" s="148" t="s">
        <v>144</v>
      </c>
      <c r="AU246" s="148" t="s">
        <v>79</v>
      </c>
      <c r="AY246" s="19" t="s">
        <v>141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167</v>
      </c>
      <c r="BM246" s="148" t="s">
        <v>430</v>
      </c>
    </row>
    <row r="247" spans="1:65" s="2" customFormat="1">
      <c r="A247" s="34"/>
      <c r="B247" s="35"/>
      <c r="C247" s="34"/>
      <c r="D247" s="150" t="s">
        <v>149</v>
      </c>
      <c r="E247" s="34"/>
      <c r="F247" s="151" t="s">
        <v>431</v>
      </c>
      <c r="G247" s="34"/>
      <c r="H247" s="34"/>
      <c r="I247" s="152"/>
      <c r="J247" s="34"/>
      <c r="K247" s="34"/>
      <c r="L247" s="35"/>
      <c r="M247" s="153"/>
      <c r="N247" s="154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149</v>
      </c>
      <c r="AU247" s="19" t="s">
        <v>79</v>
      </c>
    </row>
    <row r="248" spans="1:65" s="13" customFormat="1">
      <c r="B248" s="155"/>
      <c r="D248" s="156" t="s">
        <v>151</v>
      </c>
      <c r="E248" s="157" t="s">
        <v>3</v>
      </c>
      <c r="F248" s="158" t="s">
        <v>85</v>
      </c>
      <c r="H248" s="159">
        <v>1.3620000000000001</v>
      </c>
      <c r="I248" s="160"/>
      <c r="L248" s="155"/>
      <c r="M248" s="161"/>
      <c r="N248" s="162"/>
      <c r="O248" s="162"/>
      <c r="P248" s="162"/>
      <c r="Q248" s="162"/>
      <c r="R248" s="162"/>
      <c r="S248" s="162"/>
      <c r="T248" s="163"/>
      <c r="AT248" s="157" t="s">
        <v>151</v>
      </c>
      <c r="AU248" s="157" t="s">
        <v>79</v>
      </c>
      <c r="AV248" s="13" t="s">
        <v>79</v>
      </c>
      <c r="AW248" s="13" t="s">
        <v>31</v>
      </c>
      <c r="AX248" s="13" t="s">
        <v>77</v>
      </c>
      <c r="AY248" s="157" t="s">
        <v>141</v>
      </c>
    </row>
    <row r="249" spans="1:65" s="2" customFormat="1" ht="37.9" customHeight="1">
      <c r="A249" s="34"/>
      <c r="B249" s="136"/>
      <c r="C249" s="137" t="s">
        <v>432</v>
      </c>
      <c r="D249" s="137" t="s">
        <v>144</v>
      </c>
      <c r="E249" s="138" t="s">
        <v>433</v>
      </c>
      <c r="F249" s="139" t="s">
        <v>434</v>
      </c>
      <c r="G249" s="140" t="s">
        <v>177</v>
      </c>
      <c r="H249" s="141">
        <v>0.8</v>
      </c>
      <c r="I249" s="142"/>
      <c r="J249" s="143">
        <f>ROUND(I249*H249,2)</f>
        <v>0</v>
      </c>
      <c r="K249" s="139"/>
      <c r="L249" s="35"/>
      <c r="M249" s="144" t="s">
        <v>3</v>
      </c>
      <c r="N249" s="145" t="s">
        <v>40</v>
      </c>
      <c r="O249" s="55"/>
      <c r="P249" s="146">
        <f>O249*H249</f>
        <v>0</v>
      </c>
      <c r="Q249" s="146">
        <v>2.0000000000000001E-4</v>
      </c>
      <c r="R249" s="146">
        <f>Q249*H249</f>
        <v>1.6000000000000001E-4</v>
      </c>
      <c r="S249" s="146">
        <v>0</v>
      </c>
      <c r="T249" s="14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48" t="s">
        <v>167</v>
      </c>
      <c r="AT249" s="148" t="s">
        <v>144</v>
      </c>
      <c r="AU249" s="148" t="s">
        <v>79</v>
      </c>
      <c r="AY249" s="19" t="s">
        <v>141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9" t="s">
        <v>77</v>
      </c>
      <c r="BK249" s="149">
        <f>ROUND(I249*H249,2)</f>
        <v>0</v>
      </c>
      <c r="BL249" s="19" t="s">
        <v>167</v>
      </c>
      <c r="BM249" s="148" t="s">
        <v>435</v>
      </c>
    </row>
    <row r="250" spans="1:65" s="2" customFormat="1">
      <c r="A250" s="34"/>
      <c r="B250" s="35"/>
      <c r="C250" s="34"/>
      <c r="D250" s="150" t="s">
        <v>149</v>
      </c>
      <c r="E250" s="34"/>
      <c r="F250" s="151" t="s">
        <v>436</v>
      </c>
      <c r="G250" s="34"/>
      <c r="H250" s="34"/>
      <c r="I250" s="152"/>
      <c r="J250" s="34"/>
      <c r="K250" s="34"/>
      <c r="L250" s="35"/>
      <c r="M250" s="153"/>
      <c r="N250" s="154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149</v>
      </c>
      <c r="AU250" s="19" t="s">
        <v>79</v>
      </c>
    </row>
    <row r="251" spans="1:65" s="13" customFormat="1">
      <c r="B251" s="155"/>
      <c r="D251" s="156" t="s">
        <v>151</v>
      </c>
      <c r="E251" s="157" t="s">
        <v>3</v>
      </c>
      <c r="F251" s="158" t="s">
        <v>437</v>
      </c>
      <c r="H251" s="159">
        <v>0.8</v>
      </c>
      <c r="I251" s="160"/>
      <c r="L251" s="155"/>
      <c r="M251" s="161"/>
      <c r="N251" s="162"/>
      <c r="O251" s="162"/>
      <c r="P251" s="162"/>
      <c r="Q251" s="162"/>
      <c r="R251" s="162"/>
      <c r="S251" s="162"/>
      <c r="T251" s="163"/>
      <c r="AT251" s="157" t="s">
        <v>151</v>
      </c>
      <c r="AU251" s="157" t="s">
        <v>79</v>
      </c>
      <c r="AV251" s="13" t="s">
        <v>79</v>
      </c>
      <c r="AW251" s="13" t="s">
        <v>31</v>
      </c>
      <c r="AX251" s="13" t="s">
        <v>77</v>
      </c>
      <c r="AY251" s="157" t="s">
        <v>141</v>
      </c>
    </row>
    <row r="252" spans="1:65" s="2" customFormat="1" ht="21.75" customHeight="1">
      <c r="A252" s="34"/>
      <c r="B252" s="136"/>
      <c r="C252" s="179" t="s">
        <v>438</v>
      </c>
      <c r="D252" s="179" t="s">
        <v>336</v>
      </c>
      <c r="E252" s="180" t="s">
        <v>439</v>
      </c>
      <c r="F252" s="181" t="s">
        <v>440</v>
      </c>
      <c r="G252" s="182" t="s">
        <v>177</v>
      </c>
      <c r="H252" s="183">
        <v>0.88</v>
      </c>
      <c r="I252" s="184"/>
      <c r="J252" s="185">
        <f>ROUND(I252*H252,2)</f>
        <v>0</v>
      </c>
      <c r="K252" s="181"/>
      <c r="L252" s="186"/>
      <c r="M252" s="187" t="s">
        <v>3</v>
      </c>
      <c r="N252" s="188" t="s">
        <v>40</v>
      </c>
      <c r="O252" s="55"/>
      <c r="P252" s="146">
        <f>O252*H252</f>
        <v>0</v>
      </c>
      <c r="Q252" s="146">
        <v>2.5999999999999998E-4</v>
      </c>
      <c r="R252" s="146">
        <f>Q252*H252</f>
        <v>2.2879999999999998E-4</v>
      </c>
      <c r="S252" s="146">
        <v>0</v>
      </c>
      <c r="T252" s="14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48" t="s">
        <v>330</v>
      </c>
      <c r="AT252" s="148" t="s">
        <v>336</v>
      </c>
      <c r="AU252" s="148" t="s">
        <v>79</v>
      </c>
      <c r="AY252" s="19" t="s">
        <v>141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9" t="s">
        <v>77</v>
      </c>
      <c r="BK252" s="149">
        <f>ROUND(I252*H252,2)</f>
        <v>0</v>
      </c>
      <c r="BL252" s="19" t="s">
        <v>167</v>
      </c>
      <c r="BM252" s="148" t="s">
        <v>441</v>
      </c>
    </row>
    <row r="253" spans="1:65" s="13" customFormat="1">
      <c r="B253" s="155"/>
      <c r="D253" s="156" t="s">
        <v>151</v>
      </c>
      <c r="F253" s="158" t="s">
        <v>442</v>
      </c>
      <c r="H253" s="159">
        <v>0.88</v>
      </c>
      <c r="I253" s="160"/>
      <c r="L253" s="155"/>
      <c r="M253" s="161"/>
      <c r="N253" s="162"/>
      <c r="O253" s="162"/>
      <c r="P253" s="162"/>
      <c r="Q253" s="162"/>
      <c r="R253" s="162"/>
      <c r="S253" s="162"/>
      <c r="T253" s="163"/>
      <c r="AT253" s="157" t="s">
        <v>151</v>
      </c>
      <c r="AU253" s="157" t="s">
        <v>79</v>
      </c>
      <c r="AV253" s="13" t="s">
        <v>79</v>
      </c>
      <c r="AW253" s="13" t="s">
        <v>4</v>
      </c>
      <c r="AX253" s="13" t="s">
        <v>77</v>
      </c>
      <c r="AY253" s="157" t="s">
        <v>141</v>
      </c>
    </row>
    <row r="254" spans="1:65" s="2" customFormat="1" ht="49.15" customHeight="1">
      <c r="A254" s="34"/>
      <c r="B254" s="136"/>
      <c r="C254" s="137" t="s">
        <v>443</v>
      </c>
      <c r="D254" s="137" t="s">
        <v>144</v>
      </c>
      <c r="E254" s="138" t="s">
        <v>444</v>
      </c>
      <c r="F254" s="139" t="s">
        <v>445</v>
      </c>
      <c r="G254" s="140" t="s">
        <v>212</v>
      </c>
      <c r="H254" s="141">
        <v>5.5E-2</v>
      </c>
      <c r="I254" s="142"/>
      <c r="J254" s="143">
        <f>ROUND(I254*H254,2)</f>
        <v>0</v>
      </c>
      <c r="K254" s="139"/>
      <c r="L254" s="35"/>
      <c r="M254" s="144" t="s">
        <v>3</v>
      </c>
      <c r="N254" s="145" t="s">
        <v>40</v>
      </c>
      <c r="O254" s="55"/>
      <c r="P254" s="146">
        <f>O254*H254</f>
        <v>0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48" t="s">
        <v>167</v>
      </c>
      <c r="AT254" s="148" t="s">
        <v>144</v>
      </c>
      <c r="AU254" s="148" t="s">
        <v>79</v>
      </c>
      <c r="AY254" s="19" t="s">
        <v>141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9" t="s">
        <v>77</v>
      </c>
      <c r="BK254" s="149">
        <f>ROUND(I254*H254,2)</f>
        <v>0</v>
      </c>
      <c r="BL254" s="19" t="s">
        <v>167</v>
      </c>
      <c r="BM254" s="148" t="s">
        <v>446</v>
      </c>
    </row>
    <row r="255" spans="1:65" s="2" customFormat="1">
      <c r="A255" s="34"/>
      <c r="B255" s="35"/>
      <c r="C255" s="34"/>
      <c r="D255" s="150" t="s">
        <v>149</v>
      </c>
      <c r="E255" s="34"/>
      <c r="F255" s="151" t="s">
        <v>447</v>
      </c>
      <c r="G255" s="34"/>
      <c r="H255" s="34"/>
      <c r="I255" s="152"/>
      <c r="J255" s="34"/>
      <c r="K255" s="34"/>
      <c r="L255" s="35"/>
      <c r="M255" s="153"/>
      <c r="N255" s="154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149</v>
      </c>
      <c r="AU255" s="19" t="s">
        <v>79</v>
      </c>
    </row>
    <row r="256" spans="1:65" s="12" customFormat="1" ht="20.85" customHeight="1">
      <c r="B256" s="123"/>
      <c r="D256" s="124" t="s">
        <v>68</v>
      </c>
      <c r="E256" s="134" t="s">
        <v>448</v>
      </c>
      <c r="F256" s="134" t="s">
        <v>449</v>
      </c>
      <c r="I256" s="126"/>
      <c r="J256" s="135">
        <f>BK256</f>
        <v>0</v>
      </c>
      <c r="L256" s="123"/>
      <c r="M256" s="128"/>
      <c r="N256" s="129"/>
      <c r="O256" s="129"/>
      <c r="P256" s="130">
        <f>SUM(P257:P271)</f>
        <v>0</v>
      </c>
      <c r="Q256" s="129"/>
      <c r="R256" s="130">
        <f>SUM(R257:R271)</f>
        <v>8.5762800000000004E-3</v>
      </c>
      <c r="S256" s="129"/>
      <c r="T256" s="131">
        <f>SUM(T257:T271)</f>
        <v>0</v>
      </c>
      <c r="AR256" s="124" t="s">
        <v>79</v>
      </c>
      <c r="AT256" s="132" t="s">
        <v>68</v>
      </c>
      <c r="AU256" s="132" t="s">
        <v>79</v>
      </c>
      <c r="AY256" s="124" t="s">
        <v>141</v>
      </c>
      <c r="BK256" s="133">
        <f>SUM(BK257:BK271)</f>
        <v>0</v>
      </c>
    </row>
    <row r="257" spans="1:65" s="2" customFormat="1" ht="24.2" customHeight="1">
      <c r="A257" s="34"/>
      <c r="B257" s="136"/>
      <c r="C257" s="137" t="s">
        <v>450</v>
      </c>
      <c r="D257" s="137" t="s">
        <v>144</v>
      </c>
      <c r="E257" s="138" t="s">
        <v>451</v>
      </c>
      <c r="F257" s="139" t="s">
        <v>452</v>
      </c>
      <c r="G257" s="140" t="s">
        <v>82</v>
      </c>
      <c r="H257" s="141">
        <v>1.3620000000000001</v>
      </c>
      <c r="I257" s="142"/>
      <c r="J257" s="143">
        <f>ROUND(I257*H257,2)</f>
        <v>0</v>
      </c>
      <c r="K257" s="139"/>
      <c r="L257" s="35"/>
      <c r="M257" s="144" t="s">
        <v>3</v>
      </c>
      <c r="N257" s="145" t="s">
        <v>40</v>
      </c>
      <c r="O257" s="55"/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167</v>
      </c>
      <c r="AT257" s="148" t="s">
        <v>144</v>
      </c>
      <c r="AU257" s="148" t="s">
        <v>84</v>
      </c>
      <c r="AY257" s="19" t="s">
        <v>141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77</v>
      </c>
      <c r="BK257" s="149">
        <f>ROUND(I257*H257,2)</f>
        <v>0</v>
      </c>
      <c r="BL257" s="19" t="s">
        <v>167</v>
      </c>
      <c r="BM257" s="148" t="s">
        <v>453</v>
      </c>
    </row>
    <row r="258" spans="1:65" s="2" customFormat="1">
      <c r="A258" s="34"/>
      <c r="B258" s="35"/>
      <c r="C258" s="34"/>
      <c r="D258" s="150" t="s">
        <v>149</v>
      </c>
      <c r="E258" s="34"/>
      <c r="F258" s="151" t="s">
        <v>454</v>
      </c>
      <c r="G258" s="34"/>
      <c r="H258" s="34"/>
      <c r="I258" s="152"/>
      <c r="J258" s="34"/>
      <c r="K258" s="34"/>
      <c r="L258" s="35"/>
      <c r="M258" s="153"/>
      <c r="N258" s="154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149</v>
      </c>
      <c r="AU258" s="19" t="s">
        <v>84</v>
      </c>
    </row>
    <row r="259" spans="1:65" s="13" customFormat="1">
      <c r="B259" s="155"/>
      <c r="D259" s="156" t="s">
        <v>151</v>
      </c>
      <c r="E259" s="157" t="s">
        <v>3</v>
      </c>
      <c r="F259" s="158" t="s">
        <v>85</v>
      </c>
      <c r="H259" s="159">
        <v>1.3620000000000001</v>
      </c>
      <c r="I259" s="160"/>
      <c r="L259" s="155"/>
      <c r="M259" s="161"/>
      <c r="N259" s="162"/>
      <c r="O259" s="162"/>
      <c r="P259" s="162"/>
      <c r="Q259" s="162"/>
      <c r="R259" s="162"/>
      <c r="S259" s="162"/>
      <c r="T259" s="163"/>
      <c r="AT259" s="157" t="s">
        <v>151</v>
      </c>
      <c r="AU259" s="157" t="s">
        <v>84</v>
      </c>
      <c r="AV259" s="13" t="s">
        <v>79</v>
      </c>
      <c r="AW259" s="13" t="s">
        <v>31</v>
      </c>
      <c r="AX259" s="13" t="s">
        <v>77</v>
      </c>
      <c r="AY259" s="157" t="s">
        <v>141</v>
      </c>
    </row>
    <row r="260" spans="1:65" s="2" customFormat="1" ht="24.2" customHeight="1">
      <c r="A260" s="34"/>
      <c r="B260" s="136"/>
      <c r="C260" s="137" t="s">
        <v>455</v>
      </c>
      <c r="D260" s="137" t="s">
        <v>144</v>
      </c>
      <c r="E260" s="138" t="s">
        <v>456</v>
      </c>
      <c r="F260" s="139" t="s">
        <v>457</v>
      </c>
      <c r="G260" s="140" t="s">
        <v>82</v>
      </c>
      <c r="H260" s="141">
        <v>0.70199999999999996</v>
      </c>
      <c r="I260" s="142"/>
      <c r="J260" s="143">
        <f>ROUND(I260*H260,2)</f>
        <v>0</v>
      </c>
      <c r="K260" s="139"/>
      <c r="L260" s="35"/>
      <c r="M260" s="144" t="s">
        <v>3</v>
      </c>
      <c r="N260" s="145" t="s">
        <v>40</v>
      </c>
      <c r="O260" s="55"/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167</v>
      </c>
      <c r="AT260" s="148" t="s">
        <v>144</v>
      </c>
      <c r="AU260" s="148" t="s">
        <v>84</v>
      </c>
      <c r="AY260" s="19" t="s">
        <v>141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167</v>
      </c>
      <c r="BM260" s="148" t="s">
        <v>458</v>
      </c>
    </row>
    <row r="261" spans="1:65" s="2" customFormat="1">
      <c r="A261" s="34"/>
      <c r="B261" s="35"/>
      <c r="C261" s="34"/>
      <c r="D261" s="150" t="s">
        <v>149</v>
      </c>
      <c r="E261" s="34"/>
      <c r="F261" s="151" t="s">
        <v>459</v>
      </c>
      <c r="G261" s="34"/>
      <c r="H261" s="34"/>
      <c r="I261" s="152"/>
      <c r="J261" s="34"/>
      <c r="K261" s="34"/>
      <c r="L261" s="35"/>
      <c r="M261" s="153"/>
      <c r="N261" s="154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149</v>
      </c>
      <c r="AU261" s="19" t="s">
        <v>84</v>
      </c>
    </row>
    <row r="262" spans="1:65" s="13" customFormat="1">
      <c r="B262" s="155"/>
      <c r="D262" s="156" t="s">
        <v>151</v>
      </c>
      <c r="E262" s="157" t="s">
        <v>3</v>
      </c>
      <c r="F262" s="158" t="s">
        <v>460</v>
      </c>
      <c r="H262" s="159">
        <v>0.70199999999999996</v>
      </c>
      <c r="I262" s="160"/>
      <c r="L262" s="155"/>
      <c r="M262" s="161"/>
      <c r="N262" s="162"/>
      <c r="O262" s="162"/>
      <c r="P262" s="162"/>
      <c r="Q262" s="162"/>
      <c r="R262" s="162"/>
      <c r="S262" s="162"/>
      <c r="T262" s="163"/>
      <c r="AT262" s="157" t="s">
        <v>151</v>
      </c>
      <c r="AU262" s="157" t="s">
        <v>84</v>
      </c>
      <c r="AV262" s="13" t="s">
        <v>79</v>
      </c>
      <c r="AW262" s="13" t="s">
        <v>31</v>
      </c>
      <c r="AX262" s="13" t="s">
        <v>77</v>
      </c>
      <c r="AY262" s="157" t="s">
        <v>141</v>
      </c>
    </row>
    <row r="263" spans="1:65" s="2" customFormat="1" ht="24.2" customHeight="1">
      <c r="A263" s="34"/>
      <c r="B263" s="136"/>
      <c r="C263" s="179" t="s">
        <v>461</v>
      </c>
      <c r="D263" s="179" t="s">
        <v>336</v>
      </c>
      <c r="E263" s="180" t="s">
        <v>462</v>
      </c>
      <c r="F263" s="181" t="s">
        <v>463</v>
      </c>
      <c r="G263" s="182" t="s">
        <v>464</v>
      </c>
      <c r="H263" s="183">
        <v>3.0960000000000001</v>
      </c>
      <c r="I263" s="184"/>
      <c r="J263" s="185">
        <f>ROUND(I263*H263,2)</f>
        <v>0</v>
      </c>
      <c r="K263" s="181"/>
      <c r="L263" s="186"/>
      <c r="M263" s="187" t="s">
        <v>3</v>
      </c>
      <c r="N263" s="188" t="s">
        <v>40</v>
      </c>
      <c r="O263" s="55"/>
      <c r="P263" s="146">
        <f>O263*H263</f>
        <v>0</v>
      </c>
      <c r="Q263" s="146">
        <v>1E-3</v>
      </c>
      <c r="R263" s="146">
        <f>Q263*H263</f>
        <v>3.0960000000000002E-3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330</v>
      </c>
      <c r="AT263" s="148" t="s">
        <v>336</v>
      </c>
      <c r="AU263" s="148" t="s">
        <v>84</v>
      </c>
      <c r="AY263" s="19" t="s">
        <v>141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167</v>
      </c>
      <c r="BM263" s="148" t="s">
        <v>465</v>
      </c>
    </row>
    <row r="264" spans="1:65" s="2" customFormat="1" ht="19.5">
      <c r="A264" s="34"/>
      <c r="B264" s="35"/>
      <c r="C264" s="34"/>
      <c r="D264" s="156" t="s">
        <v>466</v>
      </c>
      <c r="E264" s="34"/>
      <c r="F264" s="189" t="s">
        <v>467</v>
      </c>
      <c r="G264" s="34"/>
      <c r="H264" s="34"/>
      <c r="I264" s="152"/>
      <c r="J264" s="34"/>
      <c r="K264" s="34"/>
      <c r="L264" s="35"/>
      <c r="M264" s="153"/>
      <c r="N264" s="154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466</v>
      </c>
      <c r="AU264" s="19" t="s">
        <v>84</v>
      </c>
    </row>
    <row r="265" spans="1:65" s="13" customFormat="1">
      <c r="B265" s="155"/>
      <c r="D265" s="156" t="s">
        <v>151</v>
      </c>
      <c r="F265" s="158" t="s">
        <v>468</v>
      </c>
      <c r="H265" s="159">
        <v>3.0960000000000001</v>
      </c>
      <c r="I265" s="160"/>
      <c r="L265" s="155"/>
      <c r="M265" s="161"/>
      <c r="N265" s="162"/>
      <c r="O265" s="162"/>
      <c r="P265" s="162"/>
      <c r="Q265" s="162"/>
      <c r="R265" s="162"/>
      <c r="S265" s="162"/>
      <c r="T265" s="163"/>
      <c r="AT265" s="157" t="s">
        <v>151</v>
      </c>
      <c r="AU265" s="157" t="s">
        <v>84</v>
      </c>
      <c r="AV265" s="13" t="s">
        <v>79</v>
      </c>
      <c r="AW265" s="13" t="s">
        <v>4</v>
      </c>
      <c r="AX265" s="13" t="s">
        <v>77</v>
      </c>
      <c r="AY265" s="157" t="s">
        <v>141</v>
      </c>
    </row>
    <row r="266" spans="1:65" s="2" customFormat="1" ht="24.2" customHeight="1">
      <c r="A266" s="34"/>
      <c r="B266" s="136"/>
      <c r="C266" s="137" t="s">
        <v>469</v>
      </c>
      <c r="D266" s="137" t="s">
        <v>144</v>
      </c>
      <c r="E266" s="138" t="s">
        <v>470</v>
      </c>
      <c r="F266" s="139" t="s">
        <v>471</v>
      </c>
      <c r="G266" s="140" t="s">
        <v>177</v>
      </c>
      <c r="H266" s="141">
        <v>4.68</v>
      </c>
      <c r="I266" s="142"/>
      <c r="J266" s="143">
        <f>ROUND(I266*H266,2)</f>
        <v>0</v>
      </c>
      <c r="K266" s="139"/>
      <c r="L266" s="35"/>
      <c r="M266" s="144" t="s">
        <v>3</v>
      </c>
      <c r="N266" s="145" t="s">
        <v>40</v>
      </c>
      <c r="O266" s="55"/>
      <c r="P266" s="146">
        <f>O266*H266</f>
        <v>0</v>
      </c>
      <c r="Q266" s="146">
        <v>1.7000000000000001E-4</v>
      </c>
      <c r="R266" s="146">
        <f>Q266*H266</f>
        <v>7.9560000000000004E-4</v>
      </c>
      <c r="S266" s="146">
        <v>0</v>
      </c>
      <c r="T266" s="14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48" t="s">
        <v>167</v>
      </c>
      <c r="AT266" s="148" t="s">
        <v>144</v>
      </c>
      <c r="AU266" s="148" t="s">
        <v>84</v>
      </c>
      <c r="AY266" s="19" t="s">
        <v>141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9" t="s">
        <v>77</v>
      </c>
      <c r="BK266" s="149">
        <f>ROUND(I266*H266,2)</f>
        <v>0</v>
      </c>
      <c r="BL266" s="19" t="s">
        <v>167</v>
      </c>
      <c r="BM266" s="148" t="s">
        <v>472</v>
      </c>
    </row>
    <row r="267" spans="1:65" s="2" customFormat="1">
      <c r="A267" s="34"/>
      <c r="B267" s="35"/>
      <c r="C267" s="34"/>
      <c r="D267" s="150" t="s">
        <v>149</v>
      </c>
      <c r="E267" s="34"/>
      <c r="F267" s="151" t="s">
        <v>473</v>
      </c>
      <c r="G267" s="34"/>
      <c r="H267" s="34"/>
      <c r="I267" s="152"/>
      <c r="J267" s="34"/>
      <c r="K267" s="34"/>
      <c r="L267" s="35"/>
      <c r="M267" s="153"/>
      <c r="N267" s="154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149</v>
      </c>
      <c r="AU267" s="19" t="s">
        <v>84</v>
      </c>
    </row>
    <row r="268" spans="1:65" s="13" customFormat="1">
      <c r="B268" s="155"/>
      <c r="D268" s="156" t="s">
        <v>151</v>
      </c>
      <c r="E268" s="157" t="s">
        <v>3</v>
      </c>
      <c r="F268" s="158" t="s">
        <v>89</v>
      </c>
      <c r="H268" s="159">
        <v>4.68</v>
      </c>
      <c r="I268" s="160"/>
      <c r="L268" s="155"/>
      <c r="M268" s="161"/>
      <c r="N268" s="162"/>
      <c r="O268" s="162"/>
      <c r="P268" s="162"/>
      <c r="Q268" s="162"/>
      <c r="R268" s="162"/>
      <c r="S268" s="162"/>
      <c r="T268" s="163"/>
      <c r="AT268" s="157" t="s">
        <v>151</v>
      </c>
      <c r="AU268" s="157" t="s">
        <v>84</v>
      </c>
      <c r="AV268" s="13" t="s">
        <v>79</v>
      </c>
      <c r="AW268" s="13" t="s">
        <v>31</v>
      </c>
      <c r="AX268" s="13" t="s">
        <v>77</v>
      </c>
      <c r="AY268" s="157" t="s">
        <v>141</v>
      </c>
    </row>
    <row r="269" spans="1:65" s="2" customFormat="1" ht="16.5" customHeight="1">
      <c r="A269" s="34"/>
      <c r="B269" s="136"/>
      <c r="C269" s="179" t="s">
        <v>474</v>
      </c>
      <c r="D269" s="179" t="s">
        <v>336</v>
      </c>
      <c r="E269" s="180" t="s">
        <v>475</v>
      </c>
      <c r="F269" s="181" t="s">
        <v>476</v>
      </c>
      <c r="G269" s="182" t="s">
        <v>177</v>
      </c>
      <c r="H269" s="183">
        <v>5.1479999999999997</v>
      </c>
      <c r="I269" s="184"/>
      <c r="J269" s="185">
        <f>ROUND(I269*H269,2)</f>
        <v>0</v>
      </c>
      <c r="K269" s="181"/>
      <c r="L269" s="186"/>
      <c r="M269" s="187" t="s">
        <v>3</v>
      </c>
      <c r="N269" s="188" t="s">
        <v>40</v>
      </c>
      <c r="O269" s="55"/>
      <c r="P269" s="146">
        <f>O269*H269</f>
        <v>0</v>
      </c>
      <c r="Q269" s="146">
        <v>9.1E-4</v>
      </c>
      <c r="R269" s="146">
        <f>Q269*H269</f>
        <v>4.6846800000000001E-3</v>
      </c>
      <c r="S269" s="146">
        <v>0</v>
      </c>
      <c r="T269" s="14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8" t="s">
        <v>330</v>
      </c>
      <c r="AT269" s="148" t="s">
        <v>336</v>
      </c>
      <c r="AU269" s="148" t="s">
        <v>84</v>
      </c>
      <c r="AY269" s="19" t="s">
        <v>141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9" t="s">
        <v>77</v>
      </c>
      <c r="BK269" s="149">
        <f>ROUND(I269*H269,2)</f>
        <v>0</v>
      </c>
      <c r="BL269" s="19" t="s">
        <v>167</v>
      </c>
      <c r="BM269" s="148" t="s">
        <v>477</v>
      </c>
    </row>
    <row r="270" spans="1:65" s="2" customFormat="1" ht="19.5">
      <c r="A270" s="34"/>
      <c r="B270" s="35"/>
      <c r="C270" s="34"/>
      <c r="D270" s="156" t="s">
        <v>466</v>
      </c>
      <c r="E270" s="34"/>
      <c r="F270" s="189" t="s">
        <v>478</v>
      </c>
      <c r="G270" s="34"/>
      <c r="H270" s="34"/>
      <c r="I270" s="152"/>
      <c r="J270" s="34"/>
      <c r="K270" s="34"/>
      <c r="L270" s="35"/>
      <c r="M270" s="153"/>
      <c r="N270" s="154"/>
      <c r="O270" s="55"/>
      <c r="P270" s="55"/>
      <c r="Q270" s="55"/>
      <c r="R270" s="55"/>
      <c r="S270" s="55"/>
      <c r="T270" s="56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9" t="s">
        <v>466</v>
      </c>
      <c r="AU270" s="19" t="s">
        <v>84</v>
      </c>
    </row>
    <row r="271" spans="1:65" s="13" customFormat="1">
      <c r="B271" s="155"/>
      <c r="D271" s="156" t="s">
        <v>151</v>
      </c>
      <c r="F271" s="158" t="s">
        <v>479</v>
      </c>
      <c r="H271" s="159">
        <v>5.1479999999999997</v>
      </c>
      <c r="I271" s="160"/>
      <c r="L271" s="155"/>
      <c r="M271" s="161"/>
      <c r="N271" s="162"/>
      <c r="O271" s="162"/>
      <c r="P271" s="162"/>
      <c r="Q271" s="162"/>
      <c r="R271" s="162"/>
      <c r="S271" s="162"/>
      <c r="T271" s="163"/>
      <c r="AT271" s="157" t="s">
        <v>151</v>
      </c>
      <c r="AU271" s="157" t="s">
        <v>84</v>
      </c>
      <c r="AV271" s="13" t="s">
        <v>79</v>
      </c>
      <c r="AW271" s="13" t="s">
        <v>4</v>
      </c>
      <c r="AX271" s="13" t="s">
        <v>77</v>
      </c>
      <c r="AY271" s="157" t="s">
        <v>141</v>
      </c>
    </row>
    <row r="272" spans="1:65" s="12" customFormat="1" ht="22.9" customHeight="1">
      <c r="B272" s="123"/>
      <c r="D272" s="124" t="s">
        <v>68</v>
      </c>
      <c r="E272" s="134" t="s">
        <v>480</v>
      </c>
      <c r="F272" s="134" t="s">
        <v>481</v>
      </c>
      <c r="I272" s="126"/>
      <c r="J272" s="135">
        <f>BK272</f>
        <v>0</v>
      </c>
      <c r="L272" s="123"/>
      <c r="M272" s="128"/>
      <c r="N272" s="129"/>
      <c r="O272" s="129"/>
      <c r="P272" s="130">
        <f>SUM(P273:P300)</f>
        <v>0</v>
      </c>
      <c r="Q272" s="129"/>
      <c r="R272" s="130">
        <f>SUM(R273:R300)</f>
        <v>0.29418272400000001</v>
      </c>
      <c r="S272" s="129"/>
      <c r="T272" s="131">
        <f>SUM(T273:T300)</f>
        <v>0</v>
      </c>
      <c r="AR272" s="124" t="s">
        <v>79</v>
      </c>
      <c r="AT272" s="132" t="s">
        <v>68</v>
      </c>
      <c r="AU272" s="132" t="s">
        <v>77</v>
      </c>
      <c r="AY272" s="124" t="s">
        <v>141</v>
      </c>
      <c r="BK272" s="133">
        <f>SUM(BK273:BK300)</f>
        <v>0</v>
      </c>
    </row>
    <row r="273" spans="1:65" s="2" customFormat="1" ht="24.2" customHeight="1">
      <c r="A273" s="34"/>
      <c r="B273" s="136"/>
      <c r="C273" s="137" t="s">
        <v>482</v>
      </c>
      <c r="D273" s="137" t="s">
        <v>144</v>
      </c>
      <c r="E273" s="138" t="s">
        <v>483</v>
      </c>
      <c r="F273" s="139" t="s">
        <v>484</v>
      </c>
      <c r="G273" s="140" t="s">
        <v>82</v>
      </c>
      <c r="H273" s="141">
        <v>9.593</v>
      </c>
      <c r="I273" s="142"/>
      <c r="J273" s="143">
        <f>ROUND(I273*H273,2)</f>
        <v>0</v>
      </c>
      <c r="K273" s="139"/>
      <c r="L273" s="35"/>
      <c r="M273" s="144" t="s">
        <v>3</v>
      </c>
      <c r="N273" s="145" t="s">
        <v>40</v>
      </c>
      <c r="O273" s="55"/>
      <c r="P273" s="146">
        <f>O273*H273</f>
        <v>0</v>
      </c>
      <c r="Q273" s="146">
        <v>2.9999999999999997E-4</v>
      </c>
      <c r="R273" s="146">
        <f>Q273*H273</f>
        <v>2.8778999999999996E-3</v>
      </c>
      <c r="S273" s="146">
        <v>0</v>
      </c>
      <c r="T273" s="14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8" t="s">
        <v>167</v>
      </c>
      <c r="AT273" s="148" t="s">
        <v>144</v>
      </c>
      <c r="AU273" s="148" t="s">
        <v>79</v>
      </c>
      <c r="AY273" s="19" t="s">
        <v>141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9" t="s">
        <v>77</v>
      </c>
      <c r="BK273" s="149">
        <f>ROUND(I273*H273,2)</f>
        <v>0</v>
      </c>
      <c r="BL273" s="19" t="s">
        <v>167</v>
      </c>
      <c r="BM273" s="148" t="s">
        <v>485</v>
      </c>
    </row>
    <row r="274" spans="1:65" s="2" customFormat="1">
      <c r="A274" s="34"/>
      <c r="B274" s="35"/>
      <c r="C274" s="34"/>
      <c r="D274" s="150" t="s">
        <v>149</v>
      </c>
      <c r="E274" s="34"/>
      <c r="F274" s="151" t="s">
        <v>486</v>
      </c>
      <c r="G274" s="34"/>
      <c r="H274" s="34"/>
      <c r="I274" s="152"/>
      <c r="J274" s="34"/>
      <c r="K274" s="34"/>
      <c r="L274" s="35"/>
      <c r="M274" s="153"/>
      <c r="N274" s="154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149</v>
      </c>
      <c r="AU274" s="19" t="s">
        <v>79</v>
      </c>
    </row>
    <row r="275" spans="1:65" s="13" customFormat="1">
      <c r="B275" s="155"/>
      <c r="D275" s="156" t="s">
        <v>151</v>
      </c>
      <c r="E275" s="157" t="s">
        <v>3</v>
      </c>
      <c r="F275" s="158" t="s">
        <v>80</v>
      </c>
      <c r="H275" s="159">
        <v>9.593</v>
      </c>
      <c r="I275" s="160"/>
      <c r="L275" s="155"/>
      <c r="M275" s="161"/>
      <c r="N275" s="162"/>
      <c r="O275" s="162"/>
      <c r="P275" s="162"/>
      <c r="Q275" s="162"/>
      <c r="R275" s="162"/>
      <c r="S275" s="162"/>
      <c r="T275" s="163"/>
      <c r="AT275" s="157" t="s">
        <v>151</v>
      </c>
      <c r="AU275" s="157" t="s">
        <v>79</v>
      </c>
      <c r="AV275" s="13" t="s">
        <v>79</v>
      </c>
      <c r="AW275" s="13" t="s">
        <v>31</v>
      </c>
      <c r="AX275" s="13" t="s">
        <v>77</v>
      </c>
      <c r="AY275" s="157" t="s">
        <v>141</v>
      </c>
    </row>
    <row r="276" spans="1:65" s="2" customFormat="1" ht="37.9" customHeight="1">
      <c r="A276" s="34"/>
      <c r="B276" s="136"/>
      <c r="C276" s="137" t="s">
        <v>487</v>
      </c>
      <c r="D276" s="137" t="s">
        <v>144</v>
      </c>
      <c r="E276" s="138" t="s">
        <v>488</v>
      </c>
      <c r="F276" s="139" t="s">
        <v>489</v>
      </c>
      <c r="G276" s="140" t="s">
        <v>82</v>
      </c>
      <c r="H276" s="141">
        <v>9.593</v>
      </c>
      <c r="I276" s="142"/>
      <c r="J276" s="143">
        <f>ROUND(I276*H276,2)</f>
        <v>0</v>
      </c>
      <c r="K276" s="139"/>
      <c r="L276" s="35"/>
      <c r="M276" s="144" t="s">
        <v>3</v>
      </c>
      <c r="N276" s="145" t="s">
        <v>40</v>
      </c>
      <c r="O276" s="55"/>
      <c r="P276" s="146">
        <f>O276*H276</f>
        <v>0</v>
      </c>
      <c r="Q276" s="146">
        <v>9.0880000000000006E-3</v>
      </c>
      <c r="R276" s="146">
        <f>Q276*H276</f>
        <v>8.7181184000000009E-2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167</v>
      </c>
      <c r="AT276" s="148" t="s">
        <v>144</v>
      </c>
      <c r="AU276" s="148" t="s">
        <v>79</v>
      </c>
      <c r="AY276" s="19" t="s">
        <v>141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167</v>
      </c>
      <c r="BM276" s="148" t="s">
        <v>490</v>
      </c>
    </row>
    <row r="277" spans="1:65" s="2" customFormat="1">
      <c r="A277" s="34"/>
      <c r="B277" s="35"/>
      <c r="C277" s="34"/>
      <c r="D277" s="150" t="s">
        <v>149</v>
      </c>
      <c r="E277" s="34"/>
      <c r="F277" s="151" t="s">
        <v>491</v>
      </c>
      <c r="G277" s="34"/>
      <c r="H277" s="34"/>
      <c r="I277" s="152"/>
      <c r="J277" s="34"/>
      <c r="K277" s="34"/>
      <c r="L277" s="35"/>
      <c r="M277" s="153"/>
      <c r="N277" s="154"/>
      <c r="O277" s="55"/>
      <c r="P277" s="55"/>
      <c r="Q277" s="55"/>
      <c r="R277" s="55"/>
      <c r="S277" s="55"/>
      <c r="T277" s="5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149</v>
      </c>
      <c r="AU277" s="19" t="s">
        <v>79</v>
      </c>
    </row>
    <row r="278" spans="1:65" s="2" customFormat="1" ht="24.2" customHeight="1">
      <c r="A278" s="34"/>
      <c r="B278" s="136"/>
      <c r="C278" s="179" t="s">
        <v>492</v>
      </c>
      <c r="D278" s="179" t="s">
        <v>336</v>
      </c>
      <c r="E278" s="180" t="s">
        <v>493</v>
      </c>
      <c r="F278" s="181" t="s">
        <v>494</v>
      </c>
      <c r="G278" s="182" t="s">
        <v>82</v>
      </c>
      <c r="H278" s="183">
        <v>10.552</v>
      </c>
      <c r="I278" s="184"/>
      <c r="J278" s="185">
        <f>ROUND(I278*H278,2)</f>
        <v>0</v>
      </c>
      <c r="K278" s="181"/>
      <c r="L278" s="186"/>
      <c r="M278" s="187" t="s">
        <v>3</v>
      </c>
      <c r="N278" s="188" t="s">
        <v>40</v>
      </c>
      <c r="O278" s="55"/>
      <c r="P278" s="146">
        <f>O278*H278</f>
        <v>0</v>
      </c>
      <c r="Q278" s="146">
        <v>1.9E-2</v>
      </c>
      <c r="R278" s="146">
        <f>Q278*H278</f>
        <v>0.200488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330</v>
      </c>
      <c r="AT278" s="148" t="s">
        <v>336</v>
      </c>
      <c r="AU278" s="148" t="s">
        <v>79</v>
      </c>
      <c r="AY278" s="19" t="s">
        <v>141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167</v>
      </c>
      <c r="BM278" s="148" t="s">
        <v>495</v>
      </c>
    </row>
    <row r="279" spans="1:65" s="13" customFormat="1">
      <c r="B279" s="155"/>
      <c r="D279" s="156" t="s">
        <v>151</v>
      </c>
      <c r="F279" s="158" t="s">
        <v>496</v>
      </c>
      <c r="H279" s="159">
        <v>10.552</v>
      </c>
      <c r="I279" s="160"/>
      <c r="L279" s="155"/>
      <c r="M279" s="161"/>
      <c r="N279" s="162"/>
      <c r="O279" s="162"/>
      <c r="P279" s="162"/>
      <c r="Q279" s="162"/>
      <c r="R279" s="162"/>
      <c r="S279" s="162"/>
      <c r="T279" s="163"/>
      <c r="AT279" s="157" t="s">
        <v>151</v>
      </c>
      <c r="AU279" s="157" t="s">
        <v>79</v>
      </c>
      <c r="AV279" s="13" t="s">
        <v>79</v>
      </c>
      <c r="AW279" s="13" t="s">
        <v>4</v>
      </c>
      <c r="AX279" s="13" t="s">
        <v>77</v>
      </c>
      <c r="AY279" s="157" t="s">
        <v>141</v>
      </c>
    </row>
    <row r="280" spans="1:65" s="2" customFormat="1" ht="37.9" customHeight="1">
      <c r="A280" s="34"/>
      <c r="B280" s="136"/>
      <c r="C280" s="137" t="s">
        <v>497</v>
      </c>
      <c r="D280" s="137" t="s">
        <v>144</v>
      </c>
      <c r="E280" s="138" t="s">
        <v>498</v>
      </c>
      <c r="F280" s="139" t="s">
        <v>499</v>
      </c>
      <c r="G280" s="140" t="s">
        <v>82</v>
      </c>
      <c r="H280" s="141">
        <v>9.593</v>
      </c>
      <c r="I280" s="142"/>
      <c r="J280" s="143">
        <f>ROUND(I280*H280,2)</f>
        <v>0</v>
      </c>
      <c r="K280" s="139"/>
      <c r="L280" s="35"/>
      <c r="M280" s="144" t="s">
        <v>3</v>
      </c>
      <c r="N280" s="145" t="s">
        <v>40</v>
      </c>
      <c r="O280" s="55"/>
      <c r="P280" s="146">
        <f>O280*H280</f>
        <v>0</v>
      </c>
      <c r="Q280" s="146">
        <v>0</v>
      </c>
      <c r="R280" s="146">
        <f>Q280*H280</f>
        <v>0</v>
      </c>
      <c r="S280" s="146">
        <v>0</v>
      </c>
      <c r="T280" s="14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167</v>
      </c>
      <c r="AT280" s="148" t="s">
        <v>144</v>
      </c>
      <c r="AU280" s="148" t="s">
        <v>79</v>
      </c>
      <c r="AY280" s="19" t="s">
        <v>141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9" t="s">
        <v>77</v>
      </c>
      <c r="BK280" s="149">
        <f>ROUND(I280*H280,2)</f>
        <v>0</v>
      </c>
      <c r="BL280" s="19" t="s">
        <v>167</v>
      </c>
      <c r="BM280" s="148" t="s">
        <v>500</v>
      </c>
    </row>
    <row r="281" spans="1:65" s="2" customFormat="1">
      <c r="A281" s="34"/>
      <c r="B281" s="35"/>
      <c r="C281" s="34"/>
      <c r="D281" s="150" t="s">
        <v>149</v>
      </c>
      <c r="E281" s="34"/>
      <c r="F281" s="151" t="s">
        <v>501</v>
      </c>
      <c r="G281" s="34"/>
      <c r="H281" s="34"/>
      <c r="I281" s="152"/>
      <c r="J281" s="34"/>
      <c r="K281" s="34"/>
      <c r="L281" s="35"/>
      <c r="M281" s="153"/>
      <c r="N281" s="154"/>
      <c r="O281" s="55"/>
      <c r="P281" s="55"/>
      <c r="Q281" s="55"/>
      <c r="R281" s="55"/>
      <c r="S281" s="55"/>
      <c r="T281" s="5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9" t="s">
        <v>149</v>
      </c>
      <c r="AU281" s="19" t="s">
        <v>79</v>
      </c>
    </row>
    <row r="282" spans="1:65" s="13" customFormat="1">
      <c r="B282" s="155"/>
      <c r="D282" s="156" t="s">
        <v>151</v>
      </c>
      <c r="E282" s="157" t="s">
        <v>3</v>
      </c>
      <c r="F282" s="158" t="s">
        <v>80</v>
      </c>
      <c r="H282" s="159">
        <v>9.593</v>
      </c>
      <c r="I282" s="160"/>
      <c r="L282" s="155"/>
      <c r="M282" s="161"/>
      <c r="N282" s="162"/>
      <c r="O282" s="162"/>
      <c r="P282" s="162"/>
      <c r="Q282" s="162"/>
      <c r="R282" s="162"/>
      <c r="S282" s="162"/>
      <c r="T282" s="163"/>
      <c r="AT282" s="157" t="s">
        <v>151</v>
      </c>
      <c r="AU282" s="157" t="s">
        <v>79</v>
      </c>
      <c r="AV282" s="13" t="s">
        <v>79</v>
      </c>
      <c r="AW282" s="13" t="s">
        <v>31</v>
      </c>
      <c r="AX282" s="13" t="s">
        <v>77</v>
      </c>
      <c r="AY282" s="157" t="s">
        <v>141</v>
      </c>
    </row>
    <row r="283" spans="1:65" s="2" customFormat="1" ht="33" customHeight="1">
      <c r="A283" s="34"/>
      <c r="B283" s="136"/>
      <c r="C283" s="137" t="s">
        <v>502</v>
      </c>
      <c r="D283" s="137" t="s">
        <v>144</v>
      </c>
      <c r="E283" s="138" t="s">
        <v>503</v>
      </c>
      <c r="F283" s="139" t="s">
        <v>504</v>
      </c>
      <c r="G283" s="140" t="s">
        <v>177</v>
      </c>
      <c r="H283" s="141">
        <v>4.84</v>
      </c>
      <c r="I283" s="142"/>
      <c r="J283" s="143">
        <f>ROUND(I283*H283,2)</f>
        <v>0</v>
      </c>
      <c r="K283" s="139"/>
      <c r="L283" s="35"/>
      <c r="M283" s="144" t="s">
        <v>3</v>
      </c>
      <c r="N283" s="145" t="s">
        <v>40</v>
      </c>
      <c r="O283" s="55"/>
      <c r="P283" s="146">
        <f>O283*H283</f>
        <v>0</v>
      </c>
      <c r="Q283" s="146">
        <v>2.0000000000000001E-4</v>
      </c>
      <c r="R283" s="146">
        <f>Q283*H283</f>
        <v>9.68E-4</v>
      </c>
      <c r="S283" s="146">
        <v>0</v>
      </c>
      <c r="T283" s="14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48" t="s">
        <v>167</v>
      </c>
      <c r="AT283" s="148" t="s">
        <v>144</v>
      </c>
      <c r="AU283" s="148" t="s">
        <v>79</v>
      </c>
      <c r="AY283" s="19" t="s">
        <v>141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9" t="s">
        <v>77</v>
      </c>
      <c r="BK283" s="149">
        <f>ROUND(I283*H283,2)</f>
        <v>0</v>
      </c>
      <c r="BL283" s="19" t="s">
        <v>167</v>
      </c>
      <c r="BM283" s="148" t="s">
        <v>505</v>
      </c>
    </row>
    <row r="284" spans="1:65" s="2" customFormat="1">
      <c r="A284" s="34"/>
      <c r="B284" s="35"/>
      <c r="C284" s="34"/>
      <c r="D284" s="150" t="s">
        <v>149</v>
      </c>
      <c r="E284" s="34"/>
      <c r="F284" s="151" t="s">
        <v>506</v>
      </c>
      <c r="G284" s="34"/>
      <c r="H284" s="34"/>
      <c r="I284" s="152"/>
      <c r="J284" s="34"/>
      <c r="K284" s="34"/>
      <c r="L284" s="35"/>
      <c r="M284" s="153"/>
      <c r="N284" s="154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149</v>
      </c>
      <c r="AU284" s="19" t="s">
        <v>79</v>
      </c>
    </row>
    <row r="285" spans="1:65" s="13" customFormat="1">
      <c r="B285" s="155"/>
      <c r="D285" s="156" t="s">
        <v>151</v>
      </c>
      <c r="E285" s="157" t="s">
        <v>3</v>
      </c>
      <c r="F285" s="158" t="s">
        <v>507</v>
      </c>
      <c r="H285" s="159">
        <v>4.84</v>
      </c>
      <c r="I285" s="160"/>
      <c r="L285" s="155"/>
      <c r="M285" s="161"/>
      <c r="N285" s="162"/>
      <c r="O285" s="162"/>
      <c r="P285" s="162"/>
      <c r="Q285" s="162"/>
      <c r="R285" s="162"/>
      <c r="S285" s="162"/>
      <c r="T285" s="163"/>
      <c r="AT285" s="157" t="s">
        <v>151</v>
      </c>
      <c r="AU285" s="157" t="s">
        <v>79</v>
      </c>
      <c r="AV285" s="13" t="s">
        <v>79</v>
      </c>
      <c r="AW285" s="13" t="s">
        <v>31</v>
      </c>
      <c r="AX285" s="13" t="s">
        <v>69</v>
      </c>
      <c r="AY285" s="157" t="s">
        <v>141</v>
      </c>
    </row>
    <row r="286" spans="1:65" s="14" customFormat="1">
      <c r="B286" s="164"/>
      <c r="D286" s="156" t="s">
        <v>151</v>
      </c>
      <c r="E286" s="165" t="s">
        <v>3</v>
      </c>
      <c r="F286" s="166" t="s">
        <v>182</v>
      </c>
      <c r="H286" s="167">
        <v>4.84</v>
      </c>
      <c r="I286" s="168"/>
      <c r="L286" s="164"/>
      <c r="M286" s="169"/>
      <c r="N286" s="170"/>
      <c r="O286" s="170"/>
      <c r="P286" s="170"/>
      <c r="Q286" s="170"/>
      <c r="R286" s="170"/>
      <c r="S286" s="170"/>
      <c r="T286" s="171"/>
      <c r="AT286" s="165" t="s">
        <v>151</v>
      </c>
      <c r="AU286" s="165" t="s">
        <v>79</v>
      </c>
      <c r="AV286" s="14" t="s">
        <v>147</v>
      </c>
      <c r="AW286" s="14" t="s">
        <v>31</v>
      </c>
      <c r="AX286" s="14" t="s">
        <v>77</v>
      </c>
      <c r="AY286" s="165" t="s">
        <v>141</v>
      </c>
    </row>
    <row r="287" spans="1:65" s="2" customFormat="1" ht="24.2" customHeight="1">
      <c r="A287" s="34"/>
      <c r="B287" s="136"/>
      <c r="C287" s="179" t="s">
        <v>508</v>
      </c>
      <c r="D287" s="179" t="s">
        <v>336</v>
      </c>
      <c r="E287" s="180" t="s">
        <v>509</v>
      </c>
      <c r="F287" s="181" t="s">
        <v>510</v>
      </c>
      <c r="G287" s="182" t="s">
        <v>177</v>
      </c>
      <c r="H287" s="183">
        <v>5.3239999999999998</v>
      </c>
      <c r="I287" s="184"/>
      <c r="J287" s="185">
        <f>ROUND(I287*H287,2)</f>
        <v>0</v>
      </c>
      <c r="K287" s="181"/>
      <c r="L287" s="186"/>
      <c r="M287" s="187" t="s">
        <v>3</v>
      </c>
      <c r="N287" s="188" t="s">
        <v>40</v>
      </c>
      <c r="O287" s="55"/>
      <c r="P287" s="146">
        <f>O287*H287</f>
        <v>0</v>
      </c>
      <c r="Q287" s="146">
        <v>2.5999999999999998E-4</v>
      </c>
      <c r="R287" s="146">
        <f>Q287*H287</f>
        <v>1.3842399999999999E-3</v>
      </c>
      <c r="S287" s="146">
        <v>0</v>
      </c>
      <c r="T287" s="14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330</v>
      </c>
      <c r="AT287" s="148" t="s">
        <v>336</v>
      </c>
      <c r="AU287" s="148" t="s">
        <v>79</v>
      </c>
      <c r="AY287" s="19" t="s">
        <v>141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167</v>
      </c>
      <c r="BM287" s="148" t="s">
        <v>511</v>
      </c>
    </row>
    <row r="288" spans="1:65" s="13" customFormat="1">
      <c r="B288" s="155"/>
      <c r="D288" s="156" t="s">
        <v>151</v>
      </c>
      <c r="F288" s="158" t="s">
        <v>512</v>
      </c>
      <c r="H288" s="159">
        <v>5.3239999999999998</v>
      </c>
      <c r="I288" s="160"/>
      <c r="L288" s="155"/>
      <c r="M288" s="161"/>
      <c r="N288" s="162"/>
      <c r="O288" s="162"/>
      <c r="P288" s="162"/>
      <c r="Q288" s="162"/>
      <c r="R288" s="162"/>
      <c r="S288" s="162"/>
      <c r="T288" s="163"/>
      <c r="AT288" s="157" t="s">
        <v>151</v>
      </c>
      <c r="AU288" s="157" t="s">
        <v>79</v>
      </c>
      <c r="AV288" s="13" t="s">
        <v>79</v>
      </c>
      <c r="AW288" s="13" t="s">
        <v>4</v>
      </c>
      <c r="AX288" s="13" t="s">
        <v>77</v>
      </c>
      <c r="AY288" s="157" t="s">
        <v>141</v>
      </c>
    </row>
    <row r="289" spans="1:65" s="2" customFormat="1" ht="24.2" customHeight="1">
      <c r="A289" s="34"/>
      <c r="B289" s="136"/>
      <c r="C289" s="137" t="s">
        <v>513</v>
      </c>
      <c r="D289" s="137" t="s">
        <v>144</v>
      </c>
      <c r="E289" s="138" t="s">
        <v>514</v>
      </c>
      <c r="F289" s="139" t="s">
        <v>515</v>
      </c>
      <c r="G289" s="140" t="s">
        <v>177</v>
      </c>
      <c r="H289" s="141">
        <v>14.26</v>
      </c>
      <c r="I289" s="142"/>
      <c r="J289" s="143">
        <f>ROUND(I289*H289,2)</f>
        <v>0</v>
      </c>
      <c r="K289" s="139"/>
      <c r="L289" s="35"/>
      <c r="M289" s="144" t="s">
        <v>3</v>
      </c>
      <c r="N289" s="145" t="s">
        <v>40</v>
      </c>
      <c r="O289" s="55"/>
      <c r="P289" s="146">
        <f>O289*H289</f>
        <v>0</v>
      </c>
      <c r="Q289" s="146">
        <v>9.0000000000000006E-5</v>
      </c>
      <c r="R289" s="146">
        <f>Q289*H289</f>
        <v>1.2834000000000001E-3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167</v>
      </c>
      <c r="AT289" s="148" t="s">
        <v>144</v>
      </c>
      <c r="AU289" s="148" t="s">
        <v>79</v>
      </c>
      <c r="AY289" s="19" t="s">
        <v>141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167</v>
      </c>
      <c r="BM289" s="148" t="s">
        <v>516</v>
      </c>
    </row>
    <row r="290" spans="1:65" s="2" customFormat="1">
      <c r="A290" s="34"/>
      <c r="B290" s="35"/>
      <c r="C290" s="34"/>
      <c r="D290" s="150" t="s">
        <v>149</v>
      </c>
      <c r="E290" s="34"/>
      <c r="F290" s="151" t="s">
        <v>517</v>
      </c>
      <c r="G290" s="34"/>
      <c r="H290" s="34"/>
      <c r="I290" s="152"/>
      <c r="J290" s="34"/>
      <c r="K290" s="34"/>
      <c r="L290" s="35"/>
      <c r="M290" s="153"/>
      <c r="N290" s="154"/>
      <c r="O290" s="55"/>
      <c r="P290" s="55"/>
      <c r="Q290" s="55"/>
      <c r="R290" s="55"/>
      <c r="S290" s="55"/>
      <c r="T290" s="5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9" t="s">
        <v>149</v>
      </c>
      <c r="AU290" s="19" t="s">
        <v>79</v>
      </c>
    </row>
    <row r="291" spans="1:65" s="13" customFormat="1">
      <c r="B291" s="155"/>
      <c r="D291" s="156" t="s">
        <v>151</v>
      </c>
      <c r="E291" s="157" t="s">
        <v>3</v>
      </c>
      <c r="F291" s="158" t="s">
        <v>89</v>
      </c>
      <c r="H291" s="159">
        <v>4.68</v>
      </c>
      <c r="I291" s="160"/>
      <c r="L291" s="155"/>
      <c r="M291" s="161"/>
      <c r="N291" s="162"/>
      <c r="O291" s="162"/>
      <c r="P291" s="162"/>
      <c r="Q291" s="162"/>
      <c r="R291" s="162"/>
      <c r="S291" s="162"/>
      <c r="T291" s="163"/>
      <c r="AT291" s="157" t="s">
        <v>151</v>
      </c>
      <c r="AU291" s="157" t="s">
        <v>79</v>
      </c>
      <c r="AV291" s="13" t="s">
        <v>79</v>
      </c>
      <c r="AW291" s="13" t="s">
        <v>31</v>
      </c>
      <c r="AX291" s="13" t="s">
        <v>69</v>
      </c>
      <c r="AY291" s="157" t="s">
        <v>141</v>
      </c>
    </row>
    <row r="292" spans="1:65" s="13" customFormat="1">
      <c r="B292" s="155"/>
      <c r="D292" s="156" t="s">
        <v>151</v>
      </c>
      <c r="E292" s="157" t="s">
        <v>3</v>
      </c>
      <c r="F292" s="158" t="s">
        <v>518</v>
      </c>
      <c r="H292" s="159">
        <v>9.58</v>
      </c>
      <c r="I292" s="160"/>
      <c r="L292" s="155"/>
      <c r="M292" s="161"/>
      <c r="N292" s="162"/>
      <c r="O292" s="162"/>
      <c r="P292" s="162"/>
      <c r="Q292" s="162"/>
      <c r="R292" s="162"/>
      <c r="S292" s="162"/>
      <c r="T292" s="163"/>
      <c r="AT292" s="157" t="s">
        <v>151</v>
      </c>
      <c r="AU292" s="157" t="s">
        <v>79</v>
      </c>
      <c r="AV292" s="13" t="s">
        <v>79</v>
      </c>
      <c r="AW292" s="13" t="s">
        <v>31</v>
      </c>
      <c r="AX292" s="13" t="s">
        <v>69</v>
      </c>
      <c r="AY292" s="157" t="s">
        <v>141</v>
      </c>
    </row>
    <row r="293" spans="1:65" s="14" customFormat="1">
      <c r="B293" s="164"/>
      <c r="D293" s="156" t="s">
        <v>151</v>
      </c>
      <c r="E293" s="165" t="s">
        <v>3</v>
      </c>
      <c r="F293" s="166" t="s">
        <v>182</v>
      </c>
      <c r="H293" s="167">
        <v>14.26</v>
      </c>
      <c r="I293" s="168"/>
      <c r="L293" s="164"/>
      <c r="M293" s="169"/>
      <c r="N293" s="170"/>
      <c r="O293" s="170"/>
      <c r="P293" s="170"/>
      <c r="Q293" s="170"/>
      <c r="R293" s="170"/>
      <c r="S293" s="170"/>
      <c r="T293" s="171"/>
      <c r="AT293" s="165" t="s">
        <v>151</v>
      </c>
      <c r="AU293" s="165" t="s">
        <v>79</v>
      </c>
      <c r="AV293" s="14" t="s">
        <v>147</v>
      </c>
      <c r="AW293" s="14" t="s">
        <v>31</v>
      </c>
      <c r="AX293" s="14" t="s">
        <v>77</v>
      </c>
      <c r="AY293" s="165" t="s">
        <v>141</v>
      </c>
    </row>
    <row r="294" spans="1:65" s="2" customFormat="1" ht="24.2" customHeight="1">
      <c r="A294" s="34"/>
      <c r="B294" s="136"/>
      <c r="C294" s="137" t="s">
        <v>519</v>
      </c>
      <c r="D294" s="137" t="s">
        <v>144</v>
      </c>
      <c r="E294" s="138" t="s">
        <v>520</v>
      </c>
      <c r="F294" s="139" t="s">
        <v>521</v>
      </c>
      <c r="G294" s="140" t="s">
        <v>186</v>
      </c>
      <c r="H294" s="141">
        <v>7</v>
      </c>
      <c r="I294" s="142"/>
      <c r="J294" s="143">
        <f>ROUND(I294*H294,2)</f>
        <v>0</v>
      </c>
      <c r="K294" s="139"/>
      <c r="L294" s="35"/>
      <c r="M294" s="144" t="s">
        <v>3</v>
      </c>
      <c r="N294" s="145" t="s">
        <v>40</v>
      </c>
      <c r="O294" s="55"/>
      <c r="P294" s="146">
        <f>O294*H294</f>
        <v>0</v>
      </c>
      <c r="Q294" s="146">
        <v>0</v>
      </c>
      <c r="R294" s="146">
        <f>Q294*H294</f>
        <v>0</v>
      </c>
      <c r="S294" s="146">
        <v>0</v>
      </c>
      <c r="T294" s="14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48" t="s">
        <v>167</v>
      </c>
      <c r="AT294" s="148" t="s">
        <v>144</v>
      </c>
      <c r="AU294" s="148" t="s">
        <v>79</v>
      </c>
      <c r="AY294" s="19" t="s">
        <v>141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77</v>
      </c>
      <c r="BK294" s="149">
        <f>ROUND(I294*H294,2)</f>
        <v>0</v>
      </c>
      <c r="BL294" s="19" t="s">
        <v>167</v>
      </c>
      <c r="BM294" s="148" t="s">
        <v>522</v>
      </c>
    </row>
    <row r="295" spans="1:65" s="2" customFormat="1">
      <c r="A295" s="34"/>
      <c r="B295" s="35"/>
      <c r="C295" s="34"/>
      <c r="D295" s="150" t="s">
        <v>149</v>
      </c>
      <c r="E295" s="34"/>
      <c r="F295" s="151" t="s">
        <v>523</v>
      </c>
      <c r="G295" s="34"/>
      <c r="H295" s="34"/>
      <c r="I295" s="152"/>
      <c r="J295" s="34"/>
      <c r="K295" s="34"/>
      <c r="L295" s="35"/>
      <c r="M295" s="153"/>
      <c r="N295" s="154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9" t="s">
        <v>149</v>
      </c>
      <c r="AU295" s="19" t="s">
        <v>79</v>
      </c>
    </row>
    <row r="296" spans="1:65" s="13" customFormat="1">
      <c r="B296" s="155"/>
      <c r="D296" s="156" t="s">
        <v>151</v>
      </c>
      <c r="E296" s="157" t="s">
        <v>3</v>
      </c>
      <c r="F296" s="158" t="s">
        <v>524</v>
      </c>
      <c r="H296" s="159">
        <v>3</v>
      </c>
      <c r="I296" s="160"/>
      <c r="L296" s="155"/>
      <c r="M296" s="161"/>
      <c r="N296" s="162"/>
      <c r="O296" s="162"/>
      <c r="P296" s="162"/>
      <c r="Q296" s="162"/>
      <c r="R296" s="162"/>
      <c r="S296" s="162"/>
      <c r="T296" s="163"/>
      <c r="AT296" s="157" t="s">
        <v>151</v>
      </c>
      <c r="AU296" s="157" t="s">
        <v>79</v>
      </c>
      <c r="AV296" s="13" t="s">
        <v>79</v>
      </c>
      <c r="AW296" s="13" t="s">
        <v>31</v>
      </c>
      <c r="AX296" s="13" t="s">
        <v>69</v>
      </c>
      <c r="AY296" s="157" t="s">
        <v>141</v>
      </c>
    </row>
    <row r="297" spans="1:65" s="13" customFormat="1">
      <c r="B297" s="155"/>
      <c r="D297" s="156" t="s">
        <v>151</v>
      </c>
      <c r="E297" s="157" t="s">
        <v>3</v>
      </c>
      <c r="F297" s="158" t="s">
        <v>525</v>
      </c>
      <c r="H297" s="159">
        <v>4</v>
      </c>
      <c r="I297" s="160"/>
      <c r="L297" s="155"/>
      <c r="M297" s="161"/>
      <c r="N297" s="162"/>
      <c r="O297" s="162"/>
      <c r="P297" s="162"/>
      <c r="Q297" s="162"/>
      <c r="R297" s="162"/>
      <c r="S297" s="162"/>
      <c r="T297" s="163"/>
      <c r="AT297" s="157" t="s">
        <v>151</v>
      </c>
      <c r="AU297" s="157" t="s">
        <v>79</v>
      </c>
      <c r="AV297" s="13" t="s">
        <v>79</v>
      </c>
      <c r="AW297" s="13" t="s">
        <v>31</v>
      </c>
      <c r="AX297" s="13" t="s">
        <v>69</v>
      </c>
      <c r="AY297" s="157" t="s">
        <v>141</v>
      </c>
    </row>
    <row r="298" spans="1:65" s="14" customFormat="1">
      <c r="B298" s="164"/>
      <c r="D298" s="156" t="s">
        <v>151</v>
      </c>
      <c r="E298" s="165" t="s">
        <v>3</v>
      </c>
      <c r="F298" s="166" t="s">
        <v>182</v>
      </c>
      <c r="H298" s="167">
        <v>7</v>
      </c>
      <c r="I298" s="168"/>
      <c r="L298" s="164"/>
      <c r="M298" s="169"/>
      <c r="N298" s="170"/>
      <c r="O298" s="170"/>
      <c r="P298" s="170"/>
      <c r="Q298" s="170"/>
      <c r="R298" s="170"/>
      <c r="S298" s="170"/>
      <c r="T298" s="171"/>
      <c r="AT298" s="165" t="s">
        <v>151</v>
      </c>
      <c r="AU298" s="165" t="s">
        <v>79</v>
      </c>
      <c r="AV298" s="14" t="s">
        <v>147</v>
      </c>
      <c r="AW298" s="14" t="s">
        <v>31</v>
      </c>
      <c r="AX298" s="14" t="s">
        <v>77</v>
      </c>
      <c r="AY298" s="165" t="s">
        <v>141</v>
      </c>
    </row>
    <row r="299" spans="1:65" s="2" customFormat="1" ht="49.15" customHeight="1">
      <c r="A299" s="34"/>
      <c r="B299" s="136"/>
      <c r="C299" s="137" t="s">
        <v>526</v>
      </c>
      <c r="D299" s="137" t="s">
        <v>144</v>
      </c>
      <c r="E299" s="138" t="s">
        <v>527</v>
      </c>
      <c r="F299" s="139" t="s">
        <v>528</v>
      </c>
      <c r="G299" s="140" t="s">
        <v>212</v>
      </c>
      <c r="H299" s="141">
        <v>0.29399999999999998</v>
      </c>
      <c r="I299" s="142"/>
      <c r="J299" s="143">
        <f>ROUND(I299*H299,2)</f>
        <v>0</v>
      </c>
      <c r="K299" s="139"/>
      <c r="L299" s="35"/>
      <c r="M299" s="144" t="s">
        <v>3</v>
      </c>
      <c r="N299" s="145" t="s">
        <v>40</v>
      </c>
      <c r="O299" s="55"/>
      <c r="P299" s="146">
        <f>O299*H299</f>
        <v>0</v>
      </c>
      <c r="Q299" s="146">
        <v>0</v>
      </c>
      <c r="R299" s="146">
        <f>Q299*H299</f>
        <v>0</v>
      </c>
      <c r="S299" s="146">
        <v>0</v>
      </c>
      <c r="T299" s="14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48" t="s">
        <v>167</v>
      </c>
      <c r="AT299" s="148" t="s">
        <v>144</v>
      </c>
      <c r="AU299" s="148" t="s">
        <v>79</v>
      </c>
      <c r="AY299" s="19" t="s">
        <v>141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77</v>
      </c>
      <c r="BK299" s="149">
        <f>ROUND(I299*H299,2)</f>
        <v>0</v>
      </c>
      <c r="BL299" s="19" t="s">
        <v>167</v>
      </c>
      <c r="BM299" s="148" t="s">
        <v>529</v>
      </c>
    </row>
    <row r="300" spans="1:65" s="2" customFormat="1">
      <c r="A300" s="34"/>
      <c r="B300" s="35"/>
      <c r="C300" s="34"/>
      <c r="D300" s="150" t="s">
        <v>149</v>
      </c>
      <c r="E300" s="34"/>
      <c r="F300" s="151" t="s">
        <v>530</v>
      </c>
      <c r="G300" s="34"/>
      <c r="H300" s="34"/>
      <c r="I300" s="152"/>
      <c r="J300" s="34"/>
      <c r="K300" s="34"/>
      <c r="L300" s="35"/>
      <c r="M300" s="153"/>
      <c r="N300" s="154"/>
      <c r="O300" s="55"/>
      <c r="P300" s="55"/>
      <c r="Q300" s="55"/>
      <c r="R300" s="55"/>
      <c r="S300" s="55"/>
      <c r="T300" s="56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9" t="s">
        <v>149</v>
      </c>
      <c r="AU300" s="19" t="s">
        <v>79</v>
      </c>
    </row>
    <row r="301" spans="1:65" s="12" customFormat="1" ht="25.9" customHeight="1">
      <c r="B301" s="123"/>
      <c r="D301" s="124" t="s">
        <v>68</v>
      </c>
      <c r="E301" s="125" t="s">
        <v>336</v>
      </c>
      <c r="F301" s="125" t="s">
        <v>531</v>
      </c>
      <c r="I301" s="126"/>
      <c r="J301" s="127">
        <f>BK301</f>
        <v>0</v>
      </c>
      <c r="L301" s="123"/>
      <c r="M301" s="128"/>
      <c r="N301" s="129"/>
      <c r="O301" s="129"/>
      <c r="P301" s="130">
        <f>P302</f>
        <v>0</v>
      </c>
      <c r="Q301" s="129"/>
      <c r="R301" s="130">
        <f>R302</f>
        <v>3.4115000000000005E-3</v>
      </c>
      <c r="S301" s="129"/>
      <c r="T301" s="131">
        <f>T302</f>
        <v>0</v>
      </c>
      <c r="AR301" s="124" t="s">
        <v>84</v>
      </c>
      <c r="AT301" s="132" t="s">
        <v>68</v>
      </c>
      <c r="AU301" s="132" t="s">
        <v>69</v>
      </c>
      <c r="AY301" s="124" t="s">
        <v>141</v>
      </c>
      <c r="BK301" s="133">
        <f>BK302</f>
        <v>0</v>
      </c>
    </row>
    <row r="302" spans="1:65" s="12" customFormat="1" ht="22.9" customHeight="1">
      <c r="B302" s="123"/>
      <c r="D302" s="124" t="s">
        <v>68</v>
      </c>
      <c r="E302" s="134" t="s">
        <v>532</v>
      </c>
      <c r="F302" s="134" t="s">
        <v>533</v>
      </c>
      <c r="I302" s="126"/>
      <c r="J302" s="135">
        <f>BK302</f>
        <v>0</v>
      </c>
      <c r="L302" s="123"/>
      <c r="M302" s="128"/>
      <c r="N302" s="129"/>
      <c r="O302" s="129"/>
      <c r="P302" s="130">
        <f>P303+SUM(P304:P307)+P314+P319+P325+P335</f>
        <v>0</v>
      </c>
      <c r="Q302" s="129"/>
      <c r="R302" s="130">
        <f>R303+SUM(R304:R307)+R314+R319+R325+R335</f>
        <v>3.4115000000000005E-3</v>
      </c>
      <c r="S302" s="129"/>
      <c r="T302" s="131">
        <f>T303+SUM(T304:T307)+T314+T319+T325+T335</f>
        <v>0</v>
      </c>
      <c r="AR302" s="124" t="s">
        <v>84</v>
      </c>
      <c r="AT302" s="132" t="s">
        <v>68</v>
      </c>
      <c r="AU302" s="132" t="s">
        <v>77</v>
      </c>
      <c r="AY302" s="124" t="s">
        <v>141</v>
      </c>
      <c r="BK302" s="133">
        <f>BK303+SUM(BK304:BK307)+BK314+BK319+BK325+BK335</f>
        <v>0</v>
      </c>
    </row>
    <row r="303" spans="1:65" s="2" customFormat="1" ht="44.25" customHeight="1">
      <c r="A303" s="34"/>
      <c r="B303" s="136"/>
      <c r="C303" s="137" t="s">
        <v>534</v>
      </c>
      <c r="D303" s="137" t="s">
        <v>144</v>
      </c>
      <c r="E303" s="138" t="s">
        <v>535</v>
      </c>
      <c r="F303" s="139" t="s">
        <v>536</v>
      </c>
      <c r="G303" s="140" t="s">
        <v>186</v>
      </c>
      <c r="H303" s="141">
        <v>1</v>
      </c>
      <c r="I303" s="142"/>
      <c r="J303" s="143">
        <f>ROUND(I303*H303,2)</f>
        <v>0</v>
      </c>
      <c r="K303" s="139"/>
      <c r="L303" s="35"/>
      <c r="M303" s="144" t="s">
        <v>3</v>
      </c>
      <c r="N303" s="145" t="s">
        <v>40</v>
      </c>
      <c r="O303" s="55"/>
      <c r="P303" s="146">
        <f>O303*H303</f>
        <v>0</v>
      </c>
      <c r="Q303" s="146">
        <v>0</v>
      </c>
      <c r="R303" s="146">
        <f>Q303*H303</f>
        <v>0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167</v>
      </c>
      <c r="AT303" s="148" t="s">
        <v>144</v>
      </c>
      <c r="AU303" s="148" t="s">
        <v>79</v>
      </c>
      <c r="AY303" s="19" t="s">
        <v>141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167</v>
      </c>
      <c r="BM303" s="148" t="s">
        <v>537</v>
      </c>
    </row>
    <row r="304" spans="1:65" s="2" customFormat="1">
      <c r="A304" s="34"/>
      <c r="B304" s="35"/>
      <c r="C304" s="34"/>
      <c r="D304" s="150" t="s">
        <v>149</v>
      </c>
      <c r="E304" s="34"/>
      <c r="F304" s="151" t="s">
        <v>538</v>
      </c>
      <c r="G304" s="34"/>
      <c r="H304" s="34"/>
      <c r="I304" s="152"/>
      <c r="J304" s="34"/>
      <c r="K304" s="34"/>
      <c r="L304" s="35"/>
      <c r="M304" s="153"/>
      <c r="N304" s="154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149</v>
      </c>
      <c r="AU304" s="19" t="s">
        <v>79</v>
      </c>
    </row>
    <row r="305" spans="1:65" s="2" customFormat="1" ht="49.15" customHeight="1">
      <c r="A305" s="34"/>
      <c r="B305" s="136"/>
      <c r="C305" s="137" t="s">
        <v>539</v>
      </c>
      <c r="D305" s="137" t="s">
        <v>144</v>
      </c>
      <c r="E305" s="138" t="s">
        <v>540</v>
      </c>
      <c r="F305" s="139" t="s">
        <v>541</v>
      </c>
      <c r="G305" s="140" t="s">
        <v>212</v>
      </c>
      <c r="H305" s="141">
        <v>0.01</v>
      </c>
      <c r="I305" s="142"/>
      <c r="J305" s="143">
        <f>ROUND(I305*H305,2)</f>
        <v>0</v>
      </c>
      <c r="K305" s="139"/>
      <c r="L305" s="35"/>
      <c r="M305" s="144" t="s">
        <v>3</v>
      </c>
      <c r="N305" s="145" t="s">
        <v>40</v>
      </c>
      <c r="O305" s="55"/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48" t="s">
        <v>167</v>
      </c>
      <c r="AT305" s="148" t="s">
        <v>144</v>
      </c>
      <c r="AU305" s="148" t="s">
        <v>79</v>
      </c>
      <c r="AY305" s="19" t="s">
        <v>141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9" t="s">
        <v>77</v>
      </c>
      <c r="BK305" s="149">
        <f>ROUND(I305*H305,2)</f>
        <v>0</v>
      </c>
      <c r="BL305" s="19" t="s">
        <v>167</v>
      </c>
      <c r="BM305" s="148" t="s">
        <v>542</v>
      </c>
    </row>
    <row r="306" spans="1:65" s="2" customFormat="1">
      <c r="A306" s="34"/>
      <c r="B306" s="35"/>
      <c r="C306" s="34"/>
      <c r="D306" s="150" t="s">
        <v>149</v>
      </c>
      <c r="E306" s="34"/>
      <c r="F306" s="151" t="s">
        <v>543</v>
      </c>
      <c r="G306" s="34"/>
      <c r="H306" s="34"/>
      <c r="I306" s="152"/>
      <c r="J306" s="34"/>
      <c r="K306" s="34"/>
      <c r="L306" s="35"/>
      <c r="M306" s="153"/>
      <c r="N306" s="154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149</v>
      </c>
      <c r="AU306" s="19" t="s">
        <v>79</v>
      </c>
    </row>
    <row r="307" spans="1:65" s="12" customFormat="1" ht="20.85" customHeight="1">
      <c r="B307" s="123"/>
      <c r="D307" s="124" t="s">
        <v>68</v>
      </c>
      <c r="E307" s="134" t="s">
        <v>544</v>
      </c>
      <c r="F307" s="134" t="s">
        <v>545</v>
      </c>
      <c r="I307" s="126"/>
      <c r="J307" s="135">
        <f>BK307</f>
        <v>0</v>
      </c>
      <c r="L307" s="123"/>
      <c r="M307" s="128"/>
      <c r="N307" s="129"/>
      <c r="O307" s="129"/>
      <c r="P307" s="130">
        <f>SUM(P308:P313)</f>
        <v>0</v>
      </c>
      <c r="Q307" s="129"/>
      <c r="R307" s="130">
        <f>SUM(R308:R313)</f>
        <v>1.7000000000000001E-4</v>
      </c>
      <c r="S307" s="129"/>
      <c r="T307" s="131">
        <f>SUM(T308:T313)</f>
        <v>0</v>
      </c>
      <c r="AR307" s="124" t="s">
        <v>84</v>
      </c>
      <c r="AT307" s="132" t="s">
        <v>68</v>
      </c>
      <c r="AU307" s="132" t="s">
        <v>79</v>
      </c>
      <c r="AY307" s="124" t="s">
        <v>141</v>
      </c>
      <c r="BK307" s="133">
        <f>SUM(BK308:BK313)</f>
        <v>0</v>
      </c>
    </row>
    <row r="308" spans="1:65" s="2" customFormat="1" ht="55.5" customHeight="1">
      <c r="A308" s="34"/>
      <c r="B308" s="136"/>
      <c r="C308" s="137" t="s">
        <v>546</v>
      </c>
      <c r="D308" s="137" t="s">
        <v>144</v>
      </c>
      <c r="E308" s="138" t="s">
        <v>547</v>
      </c>
      <c r="F308" s="139" t="s">
        <v>548</v>
      </c>
      <c r="G308" s="140" t="s">
        <v>186</v>
      </c>
      <c r="H308" s="141">
        <v>1</v>
      </c>
      <c r="I308" s="142"/>
      <c r="J308" s="143">
        <f>ROUND(I308*H308,2)</f>
        <v>0</v>
      </c>
      <c r="K308" s="139"/>
      <c r="L308" s="35"/>
      <c r="M308" s="144" t="s">
        <v>3</v>
      </c>
      <c r="N308" s="145" t="s">
        <v>40</v>
      </c>
      <c r="O308" s="55"/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48" t="s">
        <v>167</v>
      </c>
      <c r="AT308" s="148" t="s">
        <v>144</v>
      </c>
      <c r="AU308" s="148" t="s">
        <v>84</v>
      </c>
      <c r="AY308" s="19" t="s">
        <v>141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9" t="s">
        <v>77</v>
      </c>
      <c r="BK308" s="149">
        <f>ROUND(I308*H308,2)</f>
        <v>0</v>
      </c>
      <c r="BL308" s="19" t="s">
        <v>167</v>
      </c>
      <c r="BM308" s="148" t="s">
        <v>549</v>
      </c>
    </row>
    <row r="309" spans="1:65" s="2" customFormat="1">
      <c r="A309" s="34"/>
      <c r="B309" s="35"/>
      <c r="C309" s="34"/>
      <c r="D309" s="150" t="s">
        <v>149</v>
      </c>
      <c r="E309" s="34"/>
      <c r="F309" s="151" t="s">
        <v>550</v>
      </c>
      <c r="G309" s="34"/>
      <c r="H309" s="34"/>
      <c r="I309" s="152"/>
      <c r="J309" s="34"/>
      <c r="K309" s="34"/>
      <c r="L309" s="35"/>
      <c r="M309" s="153"/>
      <c r="N309" s="154"/>
      <c r="O309" s="55"/>
      <c r="P309" s="55"/>
      <c r="Q309" s="55"/>
      <c r="R309" s="55"/>
      <c r="S309" s="55"/>
      <c r="T309" s="56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149</v>
      </c>
      <c r="AU309" s="19" t="s">
        <v>84</v>
      </c>
    </row>
    <row r="310" spans="1:65" s="2" customFormat="1" ht="24.2" customHeight="1">
      <c r="A310" s="34"/>
      <c r="B310" s="136"/>
      <c r="C310" s="179" t="s">
        <v>551</v>
      </c>
      <c r="D310" s="179" t="s">
        <v>336</v>
      </c>
      <c r="E310" s="180" t="s">
        <v>552</v>
      </c>
      <c r="F310" s="181" t="s">
        <v>553</v>
      </c>
      <c r="G310" s="182" t="s">
        <v>186</v>
      </c>
      <c r="H310" s="183">
        <v>1</v>
      </c>
      <c r="I310" s="184"/>
      <c r="J310" s="185">
        <f>ROUND(I310*H310,2)</f>
        <v>0</v>
      </c>
      <c r="K310" s="181"/>
      <c r="L310" s="186"/>
      <c r="M310" s="187" t="s">
        <v>3</v>
      </c>
      <c r="N310" s="188" t="s">
        <v>40</v>
      </c>
      <c r="O310" s="55"/>
      <c r="P310" s="146">
        <f>O310*H310</f>
        <v>0</v>
      </c>
      <c r="Q310" s="146">
        <v>9.0000000000000006E-5</v>
      </c>
      <c r="R310" s="146">
        <f>Q310*H310</f>
        <v>9.0000000000000006E-5</v>
      </c>
      <c r="S310" s="146">
        <v>0</v>
      </c>
      <c r="T310" s="14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48" t="s">
        <v>330</v>
      </c>
      <c r="AT310" s="148" t="s">
        <v>336</v>
      </c>
      <c r="AU310" s="148" t="s">
        <v>84</v>
      </c>
      <c r="AY310" s="19" t="s">
        <v>141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9" t="s">
        <v>77</v>
      </c>
      <c r="BK310" s="149">
        <f>ROUND(I310*H310,2)</f>
        <v>0</v>
      </c>
      <c r="BL310" s="19" t="s">
        <v>167</v>
      </c>
      <c r="BM310" s="148" t="s">
        <v>554</v>
      </c>
    </row>
    <row r="311" spans="1:65" s="2" customFormat="1" ht="21.75" customHeight="1">
      <c r="A311" s="34"/>
      <c r="B311" s="136"/>
      <c r="C311" s="137" t="s">
        <v>555</v>
      </c>
      <c r="D311" s="137" t="s">
        <v>144</v>
      </c>
      <c r="E311" s="138" t="s">
        <v>556</v>
      </c>
      <c r="F311" s="139" t="s">
        <v>557</v>
      </c>
      <c r="G311" s="140" t="s">
        <v>186</v>
      </c>
      <c r="H311" s="141">
        <v>2</v>
      </c>
      <c r="I311" s="142"/>
      <c r="J311" s="143">
        <f>ROUND(I311*H311,2)</f>
        <v>0</v>
      </c>
      <c r="K311" s="139"/>
      <c r="L311" s="35"/>
      <c r="M311" s="144" t="s">
        <v>3</v>
      </c>
      <c r="N311" s="145" t="s">
        <v>40</v>
      </c>
      <c r="O311" s="55"/>
      <c r="P311" s="146">
        <f>O311*H311</f>
        <v>0</v>
      </c>
      <c r="Q311" s="146">
        <v>0</v>
      </c>
      <c r="R311" s="146">
        <f>Q311*H311</f>
        <v>0</v>
      </c>
      <c r="S311" s="146">
        <v>0</v>
      </c>
      <c r="T311" s="147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48" t="s">
        <v>167</v>
      </c>
      <c r="AT311" s="148" t="s">
        <v>144</v>
      </c>
      <c r="AU311" s="148" t="s">
        <v>84</v>
      </c>
      <c r="AY311" s="19" t="s">
        <v>141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9" t="s">
        <v>77</v>
      </c>
      <c r="BK311" s="149">
        <f>ROUND(I311*H311,2)</f>
        <v>0</v>
      </c>
      <c r="BL311" s="19" t="s">
        <v>167</v>
      </c>
      <c r="BM311" s="148" t="s">
        <v>558</v>
      </c>
    </row>
    <row r="312" spans="1:65" s="2" customFormat="1">
      <c r="A312" s="34"/>
      <c r="B312" s="35"/>
      <c r="C312" s="34"/>
      <c r="D312" s="150" t="s">
        <v>149</v>
      </c>
      <c r="E312" s="34"/>
      <c r="F312" s="151" t="s">
        <v>559</v>
      </c>
      <c r="G312" s="34"/>
      <c r="H312" s="34"/>
      <c r="I312" s="152"/>
      <c r="J312" s="34"/>
      <c r="K312" s="34"/>
      <c r="L312" s="35"/>
      <c r="M312" s="153"/>
      <c r="N312" s="154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149</v>
      </c>
      <c r="AU312" s="19" t="s">
        <v>84</v>
      </c>
    </row>
    <row r="313" spans="1:65" s="2" customFormat="1" ht="21.75" customHeight="1">
      <c r="A313" s="34"/>
      <c r="B313" s="136"/>
      <c r="C313" s="179" t="s">
        <v>560</v>
      </c>
      <c r="D313" s="179" t="s">
        <v>336</v>
      </c>
      <c r="E313" s="180" t="s">
        <v>561</v>
      </c>
      <c r="F313" s="181" t="s">
        <v>562</v>
      </c>
      <c r="G313" s="182" t="s">
        <v>186</v>
      </c>
      <c r="H313" s="183">
        <v>2</v>
      </c>
      <c r="I313" s="184"/>
      <c r="J313" s="185">
        <f>ROUND(I313*H313,2)</f>
        <v>0</v>
      </c>
      <c r="K313" s="181"/>
      <c r="L313" s="186"/>
      <c r="M313" s="187" t="s">
        <v>3</v>
      </c>
      <c r="N313" s="188" t="s">
        <v>40</v>
      </c>
      <c r="O313" s="55"/>
      <c r="P313" s="146">
        <f>O313*H313</f>
        <v>0</v>
      </c>
      <c r="Q313" s="146">
        <v>4.0000000000000003E-5</v>
      </c>
      <c r="R313" s="146">
        <f>Q313*H313</f>
        <v>8.0000000000000007E-5</v>
      </c>
      <c r="S313" s="146">
        <v>0</v>
      </c>
      <c r="T313" s="14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48" t="s">
        <v>330</v>
      </c>
      <c r="AT313" s="148" t="s">
        <v>336</v>
      </c>
      <c r="AU313" s="148" t="s">
        <v>84</v>
      </c>
      <c r="AY313" s="19" t="s">
        <v>141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9" t="s">
        <v>77</v>
      </c>
      <c r="BK313" s="149">
        <f>ROUND(I313*H313,2)</f>
        <v>0</v>
      </c>
      <c r="BL313" s="19" t="s">
        <v>167</v>
      </c>
      <c r="BM313" s="148" t="s">
        <v>563</v>
      </c>
    </row>
    <row r="314" spans="1:65" s="12" customFormat="1" ht="20.85" customHeight="1">
      <c r="B314" s="123"/>
      <c r="D314" s="124" t="s">
        <v>68</v>
      </c>
      <c r="E314" s="134" t="s">
        <v>564</v>
      </c>
      <c r="F314" s="134" t="s">
        <v>565</v>
      </c>
      <c r="I314" s="126"/>
      <c r="J314" s="135">
        <f>BK314</f>
        <v>0</v>
      </c>
      <c r="L314" s="123"/>
      <c r="M314" s="128"/>
      <c r="N314" s="129"/>
      <c r="O314" s="129"/>
      <c r="P314" s="130">
        <f>SUM(P315:P318)</f>
        <v>0</v>
      </c>
      <c r="Q314" s="129"/>
      <c r="R314" s="130">
        <f>SUM(R315:R318)</f>
        <v>7.0000000000000007E-5</v>
      </c>
      <c r="S314" s="129"/>
      <c r="T314" s="131">
        <f>SUM(T315:T318)</f>
        <v>0</v>
      </c>
      <c r="AR314" s="124" t="s">
        <v>84</v>
      </c>
      <c r="AT314" s="132" t="s">
        <v>68</v>
      </c>
      <c r="AU314" s="132" t="s">
        <v>79</v>
      </c>
      <c r="AY314" s="124" t="s">
        <v>141</v>
      </c>
      <c r="BK314" s="133">
        <f>SUM(BK315:BK318)</f>
        <v>0</v>
      </c>
    </row>
    <row r="315" spans="1:65" s="2" customFormat="1" ht="24.2" customHeight="1">
      <c r="A315" s="34"/>
      <c r="B315" s="136"/>
      <c r="C315" s="137" t="s">
        <v>566</v>
      </c>
      <c r="D315" s="137" t="s">
        <v>144</v>
      </c>
      <c r="E315" s="138" t="s">
        <v>567</v>
      </c>
      <c r="F315" s="139" t="s">
        <v>568</v>
      </c>
      <c r="G315" s="140" t="s">
        <v>186</v>
      </c>
      <c r="H315" s="141">
        <v>1</v>
      </c>
      <c r="I315" s="142"/>
      <c r="J315" s="143">
        <f>ROUND(I315*H315,2)</f>
        <v>0</v>
      </c>
      <c r="K315" s="139"/>
      <c r="L315" s="35"/>
      <c r="M315" s="144" t="s">
        <v>3</v>
      </c>
      <c r="N315" s="145" t="s">
        <v>40</v>
      </c>
      <c r="O315" s="55"/>
      <c r="P315" s="146">
        <f>O315*H315</f>
        <v>0</v>
      </c>
      <c r="Q315" s="146">
        <v>0</v>
      </c>
      <c r="R315" s="146">
        <f>Q315*H315</f>
        <v>0</v>
      </c>
      <c r="S315" s="146">
        <v>0</v>
      </c>
      <c r="T315" s="14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48" t="s">
        <v>167</v>
      </c>
      <c r="AT315" s="148" t="s">
        <v>144</v>
      </c>
      <c r="AU315" s="148" t="s">
        <v>84</v>
      </c>
      <c r="AY315" s="19" t="s">
        <v>141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9" t="s">
        <v>77</v>
      </c>
      <c r="BK315" s="149">
        <f>ROUND(I315*H315,2)</f>
        <v>0</v>
      </c>
      <c r="BL315" s="19" t="s">
        <v>167</v>
      </c>
      <c r="BM315" s="148" t="s">
        <v>569</v>
      </c>
    </row>
    <row r="316" spans="1:65" s="2" customFormat="1">
      <c r="A316" s="34"/>
      <c r="B316" s="35"/>
      <c r="C316" s="34"/>
      <c r="D316" s="150" t="s">
        <v>149</v>
      </c>
      <c r="E316" s="34"/>
      <c r="F316" s="151" t="s">
        <v>570</v>
      </c>
      <c r="G316" s="34"/>
      <c r="H316" s="34"/>
      <c r="I316" s="152"/>
      <c r="J316" s="34"/>
      <c r="K316" s="34"/>
      <c r="L316" s="35"/>
      <c r="M316" s="153"/>
      <c r="N316" s="154"/>
      <c r="O316" s="55"/>
      <c r="P316" s="55"/>
      <c r="Q316" s="55"/>
      <c r="R316" s="55"/>
      <c r="S316" s="55"/>
      <c r="T316" s="56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149</v>
      </c>
      <c r="AU316" s="19" t="s">
        <v>84</v>
      </c>
    </row>
    <row r="317" spans="1:65" s="2" customFormat="1" ht="16.5" customHeight="1">
      <c r="A317" s="34"/>
      <c r="B317" s="136"/>
      <c r="C317" s="179" t="s">
        <v>571</v>
      </c>
      <c r="D317" s="179" t="s">
        <v>336</v>
      </c>
      <c r="E317" s="180" t="s">
        <v>572</v>
      </c>
      <c r="F317" s="181" t="s">
        <v>573</v>
      </c>
      <c r="G317" s="182" t="s">
        <v>186</v>
      </c>
      <c r="H317" s="183">
        <v>1</v>
      </c>
      <c r="I317" s="184"/>
      <c r="J317" s="185">
        <f>ROUND(I317*H317,2)</f>
        <v>0</v>
      </c>
      <c r="K317" s="181"/>
      <c r="L317" s="186"/>
      <c r="M317" s="187" t="s">
        <v>3</v>
      </c>
      <c r="N317" s="188" t="s">
        <v>40</v>
      </c>
      <c r="O317" s="55"/>
      <c r="P317" s="146">
        <f>O317*H317</f>
        <v>0</v>
      </c>
      <c r="Q317" s="146">
        <v>1.0000000000000001E-5</v>
      </c>
      <c r="R317" s="146">
        <f>Q317*H317</f>
        <v>1.0000000000000001E-5</v>
      </c>
      <c r="S317" s="146">
        <v>0</v>
      </c>
      <c r="T317" s="147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48" t="s">
        <v>330</v>
      </c>
      <c r="AT317" s="148" t="s">
        <v>336</v>
      </c>
      <c r="AU317" s="148" t="s">
        <v>84</v>
      </c>
      <c r="AY317" s="19" t="s">
        <v>141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9" t="s">
        <v>77</v>
      </c>
      <c r="BK317" s="149">
        <f>ROUND(I317*H317,2)</f>
        <v>0</v>
      </c>
      <c r="BL317" s="19" t="s">
        <v>167</v>
      </c>
      <c r="BM317" s="148" t="s">
        <v>574</v>
      </c>
    </row>
    <row r="318" spans="1:65" s="2" customFormat="1" ht="24.2" customHeight="1">
      <c r="A318" s="34"/>
      <c r="B318" s="136"/>
      <c r="C318" s="179" t="s">
        <v>575</v>
      </c>
      <c r="D318" s="179" t="s">
        <v>336</v>
      </c>
      <c r="E318" s="180" t="s">
        <v>576</v>
      </c>
      <c r="F318" s="181" t="s">
        <v>577</v>
      </c>
      <c r="G318" s="182" t="s">
        <v>186</v>
      </c>
      <c r="H318" s="183">
        <v>1</v>
      </c>
      <c r="I318" s="184"/>
      <c r="J318" s="185">
        <f>ROUND(I318*H318,2)</f>
        <v>0</v>
      </c>
      <c r="K318" s="181"/>
      <c r="L318" s="186"/>
      <c r="M318" s="187" t="s">
        <v>3</v>
      </c>
      <c r="N318" s="188" t="s">
        <v>40</v>
      </c>
      <c r="O318" s="55"/>
      <c r="P318" s="146">
        <f>O318*H318</f>
        <v>0</v>
      </c>
      <c r="Q318" s="146">
        <v>6.0000000000000002E-5</v>
      </c>
      <c r="R318" s="146">
        <f>Q318*H318</f>
        <v>6.0000000000000002E-5</v>
      </c>
      <c r="S318" s="146">
        <v>0</v>
      </c>
      <c r="T318" s="14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48" t="s">
        <v>330</v>
      </c>
      <c r="AT318" s="148" t="s">
        <v>336</v>
      </c>
      <c r="AU318" s="148" t="s">
        <v>84</v>
      </c>
      <c r="AY318" s="19" t="s">
        <v>141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9" t="s">
        <v>77</v>
      </c>
      <c r="BK318" s="149">
        <f>ROUND(I318*H318,2)</f>
        <v>0</v>
      </c>
      <c r="BL318" s="19" t="s">
        <v>167</v>
      </c>
      <c r="BM318" s="148" t="s">
        <v>578</v>
      </c>
    </row>
    <row r="319" spans="1:65" s="12" customFormat="1" ht="20.85" customHeight="1">
      <c r="B319" s="123"/>
      <c r="D319" s="124" t="s">
        <v>68</v>
      </c>
      <c r="E319" s="134" t="s">
        <v>579</v>
      </c>
      <c r="F319" s="134" t="s">
        <v>580</v>
      </c>
      <c r="I319" s="126"/>
      <c r="J319" s="135">
        <f>BK319</f>
        <v>0</v>
      </c>
      <c r="L319" s="123"/>
      <c r="M319" s="128"/>
      <c r="N319" s="129"/>
      <c r="O319" s="129"/>
      <c r="P319" s="130">
        <f>SUM(P320:P324)</f>
        <v>0</v>
      </c>
      <c r="Q319" s="129"/>
      <c r="R319" s="130">
        <f>SUM(R320:R324)</f>
        <v>8.0000000000000007E-5</v>
      </c>
      <c r="S319" s="129"/>
      <c r="T319" s="131">
        <f>SUM(T320:T324)</f>
        <v>0</v>
      </c>
      <c r="AR319" s="124" t="s">
        <v>84</v>
      </c>
      <c r="AT319" s="132" t="s">
        <v>68</v>
      </c>
      <c r="AU319" s="132" t="s">
        <v>79</v>
      </c>
      <c r="AY319" s="124" t="s">
        <v>141</v>
      </c>
      <c r="BK319" s="133">
        <f>SUM(BK320:BK324)</f>
        <v>0</v>
      </c>
    </row>
    <row r="320" spans="1:65" s="2" customFormat="1" ht="24.2" customHeight="1">
      <c r="A320" s="34"/>
      <c r="B320" s="136"/>
      <c r="C320" s="137" t="s">
        <v>581</v>
      </c>
      <c r="D320" s="137" t="s">
        <v>144</v>
      </c>
      <c r="E320" s="138" t="s">
        <v>582</v>
      </c>
      <c r="F320" s="139" t="s">
        <v>583</v>
      </c>
      <c r="G320" s="140" t="s">
        <v>186</v>
      </c>
      <c r="H320" s="141">
        <v>1</v>
      </c>
      <c r="I320" s="142"/>
      <c r="J320" s="143">
        <f>ROUND(I320*H320,2)</f>
        <v>0</v>
      </c>
      <c r="K320" s="139"/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0</v>
      </c>
      <c r="R320" s="146">
        <f>Q320*H320</f>
        <v>0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167</v>
      </c>
      <c r="AT320" s="148" t="s">
        <v>144</v>
      </c>
      <c r="AU320" s="148" t="s">
        <v>84</v>
      </c>
      <c r="AY320" s="19" t="s">
        <v>141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167</v>
      </c>
      <c r="BM320" s="148" t="s">
        <v>584</v>
      </c>
    </row>
    <row r="321" spans="1:65" s="2" customFormat="1">
      <c r="A321" s="34"/>
      <c r="B321" s="35"/>
      <c r="C321" s="34"/>
      <c r="D321" s="150" t="s">
        <v>149</v>
      </c>
      <c r="E321" s="34"/>
      <c r="F321" s="151" t="s">
        <v>585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149</v>
      </c>
      <c r="AU321" s="19" t="s">
        <v>84</v>
      </c>
    </row>
    <row r="322" spans="1:65" s="2" customFormat="1" ht="24.2" customHeight="1">
      <c r="A322" s="34"/>
      <c r="B322" s="136"/>
      <c r="C322" s="179" t="s">
        <v>586</v>
      </c>
      <c r="D322" s="179" t="s">
        <v>336</v>
      </c>
      <c r="E322" s="180" t="s">
        <v>587</v>
      </c>
      <c r="F322" s="181" t="s">
        <v>588</v>
      </c>
      <c r="G322" s="182" t="s">
        <v>186</v>
      </c>
      <c r="H322" s="183">
        <v>1</v>
      </c>
      <c r="I322" s="184"/>
      <c r="J322" s="185">
        <f>ROUND(I322*H322,2)</f>
        <v>0</v>
      </c>
      <c r="K322" s="181"/>
      <c r="L322" s="186"/>
      <c r="M322" s="187" t="s">
        <v>3</v>
      </c>
      <c r="N322" s="188" t="s">
        <v>40</v>
      </c>
      <c r="O322" s="55"/>
      <c r="P322" s="146">
        <f>O322*H322</f>
        <v>0</v>
      </c>
      <c r="Q322" s="146">
        <v>4.0000000000000003E-5</v>
      </c>
      <c r="R322" s="146">
        <f>Q322*H322</f>
        <v>4.0000000000000003E-5</v>
      </c>
      <c r="S322" s="146">
        <v>0</v>
      </c>
      <c r="T322" s="147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48" t="s">
        <v>330</v>
      </c>
      <c r="AT322" s="148" t="s">
        <v>336</v>
      </c>
      <c r="AU322" s="148" t="s">
        <v>84</v>
      </c>
      <c r="AY322" s="19" t="s">
        <v>141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9" t="s">
        <v>77</v>
      </c>
      <c r="BK322" s="149">
        <f>ROUND(I322*H322,2)</f>
        <v>0</v>
      </c>
      <c r="BL322" s="19" t="s">
        <v>167</v>
      </c>
      <c r="BM322" s="148" t="s">
        <v>589</v>
      </c>
    </row>
    <row r="323" spans="1:65" s="2" customFormat="1" ht="16.5" customHeight="1">
      <c r="A323" s="34"/>
      <c r="B323" s="136"/>
      <c r="C323" s="179" t="s">
        <v>590</v>
      </c>
      <c r="D323" s="179" t="s">
        <v>336</v>
      </c>
      <c r="E323" s="180" t="s">
        <v>591</v>
      </c>
      <c r="F323" s="181" t="s">
        <v>592</v>
      </c>
      <c r="G323" s="182" t="s">
        <v>186</v>
      </c>
      <c r="H323" s="183">
        <v>1</v>
      </c>
      <c r="I323" s="184"/>
      <c r="J323" s="185">
        <f>ROUND(I323*H323,2)</f>
        <v>0</v>
      </c>
      <c r="K323" s="181"/>
      <c r="L323" s="186"/>
      <c r="M323" s="187" t="s">
        <v>3</v>
      </c>
      <c r="N323" s="188" t="s">
        <v>40</v>
      </c>
      <c r="O323" s="55"/>
      <c r="P323" s="146">
        <f>O323*H323</f>
        <v>0</v>
      </c>
      <c r="Q323" s="146">
        <v>3.0000000000000001E-5</v>
      </c>
      <c r="R323" s="146">
        <f>Q323*H323</f>
        <v>3.0000000000000001E-5</v>
      </c>
      <c r="S323" s="146">
        <v>0</v>
      </c>
      <c r="T323" s="14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48" t="s">
        <v>330</v>
      </c>
      <c r="AT323" s="148" t="s">
        <v>336</v>
      </c>
      <c r="AU323" s="148" t="s">
        <v>84</v>
      </c>
      <c r="AY323" s="19" t="s">
        <v>141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9" t="s">
        <v>77</v>
      </c>
      <c r="BK323" s="149">
        <f>ROUND(I323*H323,2)</f>
        <v>0</v>
      </c>
      <c r="BL323" s="19" t="s">
        <v>167</v>
      </c>
      <c r="BM323" s="148" t="s">
        <v>593</v>
      </c>
    </row>
    <row r="324" spans="1:65" s="2" customFormat="1" ht="16.5" customHeight="1">
      <c r="A324" s="34"/>
      <c r="B324" s="136"/>
      <c r="C324" s="179" t="s">
        <v>594</v>
      </c>
      <c r="D324" s="179" t="s">
        <v>336</v>
      </c>
      <c r="E324" s="180" t="s">
        <v>595</v>
      </c>
      <c r="F324" s="181" t="s">
        <v>573</v>
      </c>
      <c r="G324" s="182" t="s">
        <v>186</v>
      </c>
      <c r="H324" s="183">
        <v>1</v>
      </c>
      <c r="I324" s="184"/>
      <c r="J324" s="185">
        <f>ROUND(I324*H324,2)</f>
        <v>0</v>
      </c>
      <c r="K324" s="181"/>
      <c r="L324" s="186"/>
      <c r="M324" s="187" t="s">
        <v>3</v>
      </c>
      <c r="N324" s="188" t="s">
        <v>40</v>
      </c>
      <c r="O324" s="55"/>
      <c r="P324" s="146">
        <f>O324*H324</f>
        <v>0</v>
      </c>
      <c r="Q324" s="146">
        <v>1.0000000000000001E-5</v>
      </c>
      <c r="R324" s="146">
        <f>Q324*H324</f>
        <v>1.0000000000000001E-5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330</v>
      </c>
      <c r="AT324" s="148" t="s">
        <v>336</v>
      </c>
      <c r="AU324" s="148" t="s">
        <v>84</v>
      </c>
      <c r="AY324" s="19" t="s">
        <v>141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77</v>
      </c>
      <c r="BK324" s="149">
        <f>ROUND(I324*H324,2)</f>
        <v>0</v>
      </c>
      <c r="BL324" s="19" t="s">
        <v>167</v>
      </c>
      <c r="BM324" s="148" t="s">
        <v>596</v>
      </c>
    </row>
    <row r="325" spans="1:65" s="12" customFormat="1" ht="20.85" customHeight="1">
      <c r="B325" s="123"/>
      <c r="D325" s="124" t="s">
        <v>68</v>
      </c>
      <c r="E325" s="134" t="s">
        <v>597</v>
      </c>
      <c r="F325" s="134" t="s">
        <v>598</v>
      </c>
      <c r="I325" s="126"/>
      <c r="J325" s="135">
        <f>BK325</f>
        <v>0</v>
      </c>
      <c r="L325" s="123"/>
      <c r="M325" s="128"/>
      <c r="N325" s="129"/>
      <c r="O325" s="129"/>
      <c r="P325" s="130">
        <f>SUM(P326:P334)</f>
        <v>0</v>
      </c>
      <c r="Q325" s="129"/>
      <c r="R325" s="130">
        <f>SUM(R326:R334)</f>
        <v>4.7150000000000002E-4</v>
      </c>
      <c r="S325" s="129"/>
      <c r="T325" s="131">
        <f>SUM(T326:T334)</f>
        <v>0</v>
      </c>
      <c r="AR325" s="124" t="s">
        <v>84</v>
      </c>
      <c r="AT325" s="132" t="s">
        <v>68</v>
      </c>
      <c r="AU325" s="132" t="s">
        <v>79</v>
      </c>
      <c r="AY325" s="124" t="s">
        <v>141</v>
      </c>
      <c r="BK325" s="133">
        <f>SUM(BK326:BK334)</f>
        <v>0</v>
      </c>
    </row>
    <row r="326" spans="1:65" s="2" customFormat="1" ht="37.9" customHeight="1">
      <c r="A326" s="34"/>
      <c r="B326" s="136"/>
      <c r="C326" s="137" t="s">
        <v>599</v>
      </c>
      <c r="D326" s="137" t="s">
        <v>144</v>
      </c>
      <c r="E326" s="138" t="s">
        <v>600</v>
      </c>
      <c r="F326" s="139" t="s">
        <v>601</v>
      </c>
      <c r="G326" s="140" t="s">
        <v>177</v>
      </c>
      <c r="H326" s="141">
        <v>2</v>
      </c>
      <c r="I326" s="142"/>
      <c r="J326" s="143">
        <f>ROUND(I326*H326,2)</f>
        <v>0</v>
      </c>
      <c r="K326" s="139"/>
      <c r="L326" s="35"/>
      <c r="M326" s="144" t="s">
        <v>3</v>
      </c>
      <c r="N326" s="145" t="s">
        <v>40</v>
      </c>
      <c r="O326" s="55"/>
      <c r="P326" s="146">
        <f>O326*H326</f>
        <v>0</v>
      </c>
      <c r="Q326" s="146">
        <v>0</v>
      </c>
      <c r="R326" s="146">
        <f>Q326*H326</f>
        <v>0</v>
      </c>
      <c r="S326" s="146">
        <v>0</v>
      </c>
      <c r="T326" s="147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48" t="s">
        <v>167</v>
      </c>
      <c r="AT326" s="148" t="s">
        <v>144</v>
      </c>
      <c r="AU326" s="148" t="s">
        <v>84</v>
      </c>
      <c r="AY326" s="19" t="s">
        <v>141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9" t="s">
        <v>77</v>
      </c>
      <c r="BK326" s="149">
        <f>ROUND(I326*H326,2)</f>
        <v>0</v>
      </c>
      <c r="BL326" s="19" t="s">
        <v>167</v>
      </c>
      <c r="BM326" s="148" t="s">
        <v>602</v>
      </c>
    </row>
    <row r="327" spans="1:65" s="2" customFormat="1">
      <c r="A327" s="34"/>
      <c r="B327" s="35"/>
      <c r="C327" s="34"/>
      <c r="D327" s="150" t="s">
        <v>149</v>
      </c>
      <c r="E327" s="34"/>
      <c r="F327" s="151" t="s">
        <v>603</v>
      </c>
      <c r="G327" s="34"/>
      <c r="H327" s="34"/>
      <c r="I327" s="152"/>
      <c r="J327" s="34"/>
      <c r="K327" s="34"/>
      <c r="L327" s="35"/>
      <c r="M327" s="153"/>
      <c r="N327" s="154"/>
      <c r="O327" s="55"/>
      <c r="P327" s="55"/>
      <c r="Q327" s="55"/>
      <c r="R327" s="55"/>
      <c r="S327" s="55"/>
      <c r="T327" s="56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9" t="s">
        <v>149</v>
      </c>
      <c r="AU327" s="19" t="s">
        <v>84</v>
      </c>
    </row>
    <row r="328" spans="1:65" s="2" customFormat="1" ht="24.2" customHeight="1">
      <c r="A328" s="34"/>
      <c r="B328" s="136"/>
      <c r="C328" s="179" t="s">
        <v>604</v>
      </c>
      <c r="D328" s="179" t="s">
        <v>336</v>
      </c>
      <c r="E328" s="180" t="s">
        <v>605</v>
      </c>
      <c r="F328" s="181" t="s">
        <v>606</v>
      </c>
      <c r="G328" s="182" t="s">
        <v>177</v>
      </c>
      <c r="H328" s="183">
        <v>2.2999999999999998</v>
      </c>
      <c r="I328" s="184"/>
      <c r="J328" s="185">
        <f>ROUND(I328*H328,2)</f>
        <v>0</v>
      </c>
      <c r="K328" s="181"/>
      <c r="L328" s="186"/>
      <c r="M328" s="187" t="s">
        <v>3</v>
      </c>
      <c r="N328" s="188" t="s">
        <v>40</v>
      </c>
      <c r="O328" s="55"/>
      <c r="P328" s="146">
        <f>O328*H328</f>
        <v>0</v>
      </c>
      <c r="Q328" s="146">
        <v>1.2E-4</v>
      </c>
      <c r="R328" s="146">
        <f>Q328*H328</f>
        <v>2.7599999999999999E-4</v>
      </c>
      <c r="S328" s="146">
        <v>0</v>
      </c>
      <c r="T328" s="147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48" t="s">
        <v>330</v>
      </c>
      <c r="AT328" s="148" t="s">
        <v>336</v>
      </c>
      <c r="AU328" s="148" t="s">
        <v>84</v>
      </c>
      <c r="AY328" s="19" t="s">
        <v>141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9" t="s">
        <v>77</v>
      </c>
      <c r="BK328" s="149">
        <f>ROUND(I328*H328,2)</f>
        <v>0</v>
      </c>
      <c r="BL328" s="19" t="s">
        <v>167</v>
      </c>
      <c r="BM328" s="148" t="s">
        <v>607</v>
      </c>
    </row>
    <row r="329" spans="1:65" s="13" customFormat="1">
      <c r="B329" s="155"/>
      <c r="D329" s="156" t="s">
        <v>151</v>
      </c>
      <c r="F329" s="158" t="s">
        <v>608</v>
      </c>
      <c r="H329" s="159">
        <v>2.2999999999999998</v>
      </c>
      <c r="I329" s="160"/>
      <c r="L329" s="155"/>
      <c r="M329" s="161"/>
      <c r="N329" s="162"/>
      <c r="O329" s="162"/>
      <c r="P329" s="162"/>
      <c r="Q329" s="162"/>
      <c r="R329" s="162"/>
      <c r="S329" s="162"/>
      <c r="T329" s="163"/>
      <c r="AT329" s="157" t="s">
        <v>151</v>
      </c>
      <c r="AU329" s="157" t="s">
        <v>84</v>
      </c>
      <c r="AV329" s="13" t="s">
        <v>79</v>
      </c>
      <c r="AW329" s="13" t="s">
        <v>4</v>
      </c>
      <c r="AX329" s="13" t="s">
        <v>77</v>
      </c>
      <c r="AY329" s="157" t="s">
        <v>141</v>
      </c>
    </row>
    <row r="330" spans="1:65" s="2" customFormat="1" ht="37.9" customHeight="1">
      <c r="A330" s="34"/>
      <c r="B330" s="136"/>
      <c r="C330" s="137" t="s">
        <v>609</v>
      </c>
      <c r="D330" s="137" t="s">
        <v>144</v>
      </c>
      <c r="E330" s="138" t="s">
        <v>610</v>
      </c>
      <c r="F330" s="139" t="s">
        <v>611</v>
      </c>
      <c r="G330" s="140" t="s">
        <v>177</v>
      </c>
      <c r="H330" s="141">
        <v>1</v>
      </c>
      <c r="I330" s="142"/>
      <c r="J330" s="143">
        <f>ROUND(I330*H330,2)</f>
        <v>0</v>
      </c>
      <c r="K330" s="139"/>
      <c r="L330" s="35"/>
      <c r="M330" s="144" t="s">
        <v>3</v>
      </c>
      <c r="N330" s="145" t="s">
        <v>40</v>
      </c>
      <c r="O330" s="55"/>
      <c r="P330" s="146">
        <f>O330*H330</f>
        <v>0</v>
      </c>
      <c r="Q330" s="146">
        <v>0</v>
      </c>
      <c r="R330" s="146">
        <f>Q330*H330</f>
        <v>0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167</v>
      </c>
      <c r="AT330" s="148" t="s">
        <v>144</v>
      </c>
      <c r="AU330" s="148" t="s">
        <v>84</v>
      </c>
      <c r="AY330" s="19" t="s">
        <v>141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167</v>
      </c>
      <c r="BM330" s="148" t="s">
        <v>612</v>
      </c>
    </row>
    <row r="331" spans="1:65" s="2" customFormat="1">
      <c r="A331" s="34"/>
      <c r="B331" s="35"/>
      <c r="C331" s="34"/>
      <c r="D331" s="150" t="s">
        <v>149</v>
      </c>
      <c r="E331" s="34"/>
      <c r="F331" s="151" t="s">
        <v>613</v>
      </c>
      <c r="G331" s="34"/>
      <c r="H331" s="34"/>
      <c r="I331" s="152"/>
      <c r="J331" s="34"/>
      <c r="K331" s="34"/>
      <c r="L331" s="35"/>
      <c r="M331" s="153"/>
      <c r="N331" s="154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149</v>
      </c>
      <c r="AU331" s="19" t="s">
        <v>84</v>
      </c>
    </row>
    <row r="332" spans="1:65" s="2" customFormat="1" ht="24.2" customHeight="1">
      <c r="A332" s="34"/>
      <c r="B332" s="136"/>
      <c r="C332" s="179" t="s">
        <v>614</v>
      </c>
      <c r="D332" s="179" t="s">
        <v>336</v>
      </c>
      <c r="E332" s="180" t="s">
        <v>615</v>
      </c>
      <c r="F332" s="181" t="s">
        <v>616</v>
      </c>
      <c r="G332" s="182" t="s">
        <v>177</v>
      </c>
      <c r="H332" s="183">
        <v>1.1499999999999999</v>
      </c>
      <c r="I332" s="184"/>
      <c r="J332" s="185">
        <f>ROUND(I332*H332,2)</f>
        <v>0</v>
      </c>
      <c r="K332" s="181"/>
      <c r="L332" s="186"/>
      <c r="M332" s="187" t="s">
        <v>3</v>
      </c>
      <c r="N332" s="188" t="s">
        <v>40</v>
      </c>
      <c r="O332" s="55"/>
      <c r="P332" s="146">
        <f>O332*H332</f>
        <v>0</v>
      </c>
      <c r="Q332" s="146">
        <v>1.7000000000000001E-4</v>
      </c>
      <c r="R332" s="146">
        <f>Q332*H332</f>
        <v>1.9550000000000001E-4</v>
      </c>
      <c r="S332" s="146">
        <v>0</v>
      </c>
      <c r="T332" s="147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48" t="s">
        <v>330</v>
      </c>
      <c r="AT332" s="148" t="s">
        <v>336</v>
      </c>
      <c r="AU332" s="148" t="s">
        <v>84</v>
      </c>
      <c r="AY332" s="19" t="s">
        <v>141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9" t="s">
        <v>77</v>
      </c>
      <c r="BK332" s="149">
        <f>ROUND(I332*H332,2)</f>
        <v>0</v>
      </c>
      <c r="BL332" s="19" t="s">
        <v>167</v>
      </c>
      <c r="BM332" s="148" t="s">
        <v>617</v>
      </c>
    </row>
    <row r="333" spans="1:65" s="13" customFormat="1">
      <c r="B333" s="155"/>
      <c r="D333" s="156" t="s">
        <v>151</v>
      </c>
      <c r="F333" s="158" t="s">
        <v>618</v>
      </c>
      <c r="H333" s="159">
        <v>1.1499999999999999</v>
      </c>
      <c r="I333" s="160"/>
      <c r="L333" s="155"/>
      <c r="M333" s="161"/>
      <c r="N333" s="162"/>
      <c r="O333" s="162"/>
      <c r="P333" s="162"/>
      <c r="Q333" s="162"/>
      <c r="R333" s="162"/>
      <c r="S333" s="162"/>
      <c r="T333" s="163"/>
      <c r="AT333" s="157" t="s">
        <v>151</v>
      </c>
      <c r="AU333" s="157" t="s">
        <v>84</v>
      </c>
      <c r="AV333" s="13" t="s">
        <v>79</v>
      </c>
      <c r="AW333" s="13" t="s">
        <v>4</v>
      </c>
      <c r="AX333" s="13" t="s">
        <v>77</v>
      </c>
      <c r="AY333" s="157" t="s">
        <v>141</v>
      </c>
    </row>
    <row r="334" spans="1:65" s="2" customFormat="1" ht="16.5" customHeight="1">
      <c r="A334" s="34"/>
      <c r="B334" s="136"/>
      <c r="C334" s="137" t="s">
        <v>619</v>
      </c>
      <c r="D334" s="137" t="s">
        <v>144</v>
      </c>
      <c r="E334" s="138" t="s">
        <v>620</v>
      </c>
      <c r="F334" s="139" t="s">
        <v>621</v>
      </c>
      <c r="G334" s="140" t="s">
        <v>352</v>
      </c>
      <c r="H334" s="141">
        <v>1</v>
      </c>
      <c r="I334" s="142"/>
      <c r="J334" s="143">
        <f>ROUND(I334*H334,2)</f>
        <v>0</v>
      </c>
      <c r="K334" s="139" t="s">
        <v>166</v>
      </c>
      <c r="L334" s="35"/>
      <c r="M334" s="144" t="s">
        <v>3</v>
      </c>
      <c r="N334" s="145" t="s">
        <v>40</v>
      </c>
      <c r="O334" s="55"/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48" t="s">
        <v>167</v>
      </c>
      <c r="AT334" s="148" t="s">
        <v>144</v>
      </c>
      <c r="AU334" s="148" t="s">
        <v>84</v>
      </c>
      <c r="AY334" s="19" t="s">
        <v>141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9" t="s">
        <v>77</v>
      </c>
      <c r="BK334" s="149">
        <f>ROUND(I334*H334,2)</f>
        <v>0</v>
      </c>
      <c r="BL334" s="19" t="s">
        <v>167</v>
      </c>
      <c r="BM334" s="148" t="s">
        <v>622</v>
      </c>
    </row>
    <row r="335" spans="1:65" s="12" customFormat="1" ht="20.85" customHeight="1">
      <c r="B335" s="123"/>
      <c r="D335" s="124" t="s">
        <v>68</v>
      </c>
      <c r="E335" s="134" t="s">
        <v>623</v>
      </c>
      <c r="F335" s="134" t="s">
        <v>624</v>
      </c>
      <c r="I335" s="126"/>
      <c r="J335" s="135">
        <f>BK335</f>
        <v>0</v>
      </c>
      <c r="L335" s="123"/>
      <c r="M335" s="128"/>
      <c r="N335" s="129"/>
      <c r="O335" s="129"/>
      <c r="P335" s="130">
        <f>SUM(P336:P342)</f>
        <v>0</v>
      </c>
      <c r="Q335" s="129"/>
      <c r="R335" s="130">
        <f>SUM(R336:R342)</f>
        <v>2.6200000000000004E-3</v>
      </c>
      <c r="S335" s="129"/>
      <c r="T335" s="131">
        <f>SUM(T336:T342)</f>
        <v>0</v>
      </c>
      <c r="AR335" s="124" t="s">
        <v>84</v>
      </c>
      <c r="AT335" s="132" t="s">
        <v>68</v>
      </c>
      <c r="AU335" s="132" t="s">
        <v>79</v>
      </c>
      <c r="AY335" s="124" t="s">
        <v>141</v>
      </c>
      <c r="BK335" s="133">
        <f>SUM(BK336:BK342)</f>
        <v>0</v>
      </c>
    </row>
    <row r="336" spans="1:65" s="2" customFormat="1" ht="33" customHeight="1">
      <c r="A336" s="34"/>
      <c r="B336" s="136"/>
      <c r="C336" s="137" t="s">
        <v>625</v>
      </c>
      <c r="D336" s="137" t="s">
        <v>144</v>
      </c>
      <c r="E336" s="138" t="s">
        <v>626</v>
      </c>
      <c r="F336" s="139" t="s">
        <v>627</v>
      </c>
      <c r="G336" s="140" t="s">
        <v>186</v>
      </c>
      <c r="H336" s="141">
        <v>1</v>
      </c>
      <c r="I336" s="142"/>
      <c r="J336" s="143">
        <f>ROUND(I336*H336,2)</f>
        <v>0</v>
      </c>
      <c r="K336" s="139"/>
      <c r="L336" s="35"/>
      <c r="M336" s="144" t="s">
        <v>3</v>
      </c>
      <c r="N336" s="145" t="s">
        <v>40</v>
      </c>
      <c r="O336" s="55"/>
      <c r="P336" s="146">
        <f>O336*H336</f>
        <v>0</v>
      </c>
      <c r="Q336" s="146">
        <v>0</v>
      </c>
      <c r="R336" s="146">
        <f>Q336*H336</f>
        <v>0</v>
      </c>
      <c r="S336" s="146">
        <v>0</v>
      </c>
      <c r="T336" s="147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48" t="s">
        <v>167</v>
      </c>
      <c r="AT336" s="148" t="s">
        <v>144</v>
      </c>
      <c r="AU336" s="148" t="s">
        <v>84</v>
      </c>
      <c r="AY336" s="19" t="s">
        <v>141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9" t="s">
        <v>77</v>
      </c>
      <c r="BK336" s="149">
        <f>ROUND(I336*H336,2)</f>
        <v>0</v>
      </c>
      <c r="BL336" s="19" t="s">
        <v>167</v>
      </c>
      <c r="BM336" s="148" t="s">
        <v>628</v>
      </c>
    </row>
    <row r="337" spans="1:65" s="2" customFormat="1">
      <c r="A337" s="34"/>
      <c r="B337" s="35"/>
      <c r="C337" s="34"/>
      <c r="D337" s="150" t="s">
        <v>149</v>
      </c>
      <c r="E337" s="34"/>
      <c r="F337" s="151" t="s">
        <v>629</v>
      </c>
      <c r="G337" s="34"/>
      <c r="H337" s="34"/>
      <c r="I337" s="152"/>
      <c r="J337" s="34"/>
      <c r="K337" s="34"/>
      <c r="L337" s="35"/>
      <c r="M337" s="153"/>
      <c r="N337" s="154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149</v>
      </c>
      <c r="AU337" s="19" t="s">
        <v>84</v>
      </c>
    </row>
    <row r="338" spans="1:65" s="2" customFormat="1" ht="24.2" customHeight="1">
      <c r="A338" s="34"/>
      <c r="B338" s="136"/>
      <c r="C338" s="179" t="s">
        <v>630</v>
      </c>
      <c r="D338" s="179" t="s">
        <v>336</v>
      </c>
      <c r="E338" s="180" t="s">
        <v>631</v>
      </c>
      <c r="F338" s="181" t="s">
        <v>632</v>
      </c>
      <c r="G338" s="182" t="s">
        <v>186</v>
      </c>
      <c r="H338" s="183">
        <v>1</v>
      </c>
      <c r="I338" s="184"/>
      <c r="J338" s="185">
        <f>ROUND(I338*H338,2)</f>
        <v>0</v>
      </c>
      <c r="K338" s="181"/>
      <c r="L338" s="186"/>
      <c r="M338" s="187" t="s">
        <v>3</v>
      </c>
      <c r="N338" s="188" t="s">
        <v>40</v>
      </c>
      <c r="O338" s="55"/>
      <c r="P338" s="146">
        <f>O338*H338</f>
        <v>0</v>
      </c>
      <c r="Q338" s="146">
        <v>2.0000000000000002E-5</v>
      </c>
      <c r="R338" s="146">
        <f>Q338*H338</f>
        <v>2.0000000000000002E-5</v>
      </c>
      <c r="S338" s="146">
        <v>0</v>
      </c>
      <c r="T338" s="147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48" t="s">
        <v>330</v>
      </c>
      <c r="AT338" s="148" t="s">
        <v>336</v>
      </c>
      <c r="AU338" s="148" t="s">
        <v>84</v>
      </c>
      <c r="AY338" s="19" t="s">
        <v>141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9" t="s">
        <v>77</v>
      </c>
      <c r="BK338" s="149">
        <f>ROUND(I338*H338,2)</f>
        <v>0</v>
      </c>
      <c r="BL338" s="19" t="s">
        <v>167</v>
      </c>
      <c r="BM338" s="148" t="s">
        <v>633</v>
      </c>
    </row>
    <row r="339" spans="1:65" s="2" customFormat="1" ht="16.5" customHeight="1">
      <c r="A339" s="34"/>
      <c r="B339" s="136"/>
      <c r="C339" s="179" t="s">
        <v>634</v>
      </c>
      <c r="D339" s="179" t="s">
        <v>336</v>
      </c>
      <c r="E339" s="180" t="s">
        <v>635</v>
      </c>
      <c r="F339" s="181" t="s">
        <v>636</v>
      </c>
      <c r="G339" s="182" t="s">
        <v>186</v>
      </c>
      <c r="H339" s="183">
        <v>1</v>
      </c>
      <c r="I339" s="184"/>
      <c r="J339" s="185">
        <f>ROUND(I339*H339,2)</f>
        <v>0</v>
      </c>
      <c r="K339" s="181"/>
      <c r="L339" s="186"/>
      <c r="M339" s="187" t="s">
        <v>3</v>
      </c>
      <c r="N339" s="188" t="s">
        <v>40</v>
      </c>
      <c r="O339" s="55"/>
      <c r="P339" s="146">
        <f>O339*H339</f>
        <v>0</v>
      </c>
      <c r="Q339" s="146">
        <v>5.0000000000000002E-5</v>
      </c>
      <c r="R339" s="146">
        <f>Q339*H339</f>
        <v>5.0000000000000002E-5</v>
      </c>
      <c r="S339" s="146">
        <v>0</v>
      </c>
      <c r="T339" s="14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48" t="s">
        <v>330</v>
      </c>
      <c r="AT339" s="148" t="s">
        <v>336</v>
      </c>
      <c r="AU339" s="148" t="s">
        <v>84</v>
      </c>
      <c r="AY339" s="19" t="s">
        <v>141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9" t="s">
        <v>77</v>
      </c>
      <c r="BK339" s="149">
        <f>ROUND(I339*H339,2)</f>
        <v>0</v>
      </c>
      <c r="BL339" s="19" t="s">
        <v>167</v>
      </c>
      <c r="BM339" s="148" t="s">
        <v>637</v>
      </c>
    </row>
    <row r="340" spans="1:65" s="2" customFormat="1" ht="55.5" customHeight="1">
      <c r="A340" s="34"/>
      <c r="B340" s="136"/>
      <c r="C340" s="137" t="s">
        <v>638</v>
      </c>
      <c r="D340" s="137" t="s">
        <v>144</v>
      </c>
      <c r="E340" s="138" t="s">
        <v>639</v>
      </c>
      <c r="F340" s="139" t="s">
        <v>640</v>
      </c>
      <c r="G340" s="140" t="s">
        <v>186</v>
      </c>
      <c r="H340" s="141">
        <v>1</v>
      </c>
      <c r="I340" s="142"/>
      <c r="J340" s="143">
        <f>ROUND(I340*H340,2)</f>
        <v>0</v>
      </c>
      <c r="K340" s="139"/>
      <c r="L340" s="35"/>
      <c r="M340" s="144" t="s">
        <v>3</v>
      </c>
      <c r="N340" s="145" t="s">
        <v>40</v>
      </c>
      <c r="O340" s="55"/>
      <c r="P340" s="146">
        <f>O340*H340</f>
        <v>0</v>
      </c>
      <c r="Q340" s="146">
        <v>0</v>
      </c>
      <c r="R340" s="146">
        <f>Q340*H340</f>
        <v>0</v>
      </c>
      <c r="S340" s="146">
        <v>0</v>
      </c>
      <c r="T340" s="147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48" t="s">
        <v>167</v>
      </c>
      <c r="AT340" s="148" t="s">
        <v>144</v>
      </c>
      <c r="AU340" s="148" t="s">
        <v>84</v>
      </c>
      <c r="AY340" s="19" t="s">
        <v>141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9" t="s">
        <v>77</v>
      </c>
      <c r="BK340" s="149">
        <f>ROUND(I340*H340,2)</f>
        <v>0</v>
      </c>
      <c r="BL340" s="19" t="s">
        <v>167</v>
      </c>
      <c r="BM340" s="148" t="s">
        <v>641</v>
      </c>
    </row>
    <row r="341" spans="1:65" s="2" customFormat="1">
      <c r="A341" s="34"/>
      <c r="B341" s="35"/>
      <c r="C341" s="34"/>
      <c r="D341" s="150" t="s">
        <v>149</v>
      </c>
      <c r="E341" s="34"/>
      <c r="F341" s="151" t="s">
        <v>642</v>
      </c>
      <c r="G341" s="34"/>
      <c r="H341" s="34"/>
      <c r="I341" s="152"/>
      <c r="J341" s="34"/>
      <c r="K341" s="34"/>
      <c r="L341" s="35"/>
      <c r="M341" s="153"/>
      <c r="N341" s="154"/>
      <c r="O341" s="55"/>
      <c r="P341" s="55"/>
      <c r="Q341" s="55"/>
      <c r="R341" s="55"/>
      <c r="S341" s="55"/>
      <c r="T341" s="56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149</v>
      </c>
      <c r="AU341" s="19" t="s">
        <v>84</v>
      </c>
    </row>
    <row r="342" spans="1:65" s="2" customFormat="1" ht="33" customHeight="1">
      <c r="A342" s="34"/>
      <c r="B342" s="136"/>
      <c r="C342" s="179" t="s">
        <v>643</v>
      </c>
      <c r="D342" s="179" t="s">
        <v>336</v>
      </c>
      <c r="E342" s="180" t="s">
        <v>644</v>
      </c>
      <c r="F342" s="181" t="s">
        <v>645</v>
      </c>
      <c r="G342" s="182" t="s">
        <v>186</v>
      </c>
      <c r="H342" s="183">
        <v>1</v>
      </c>
      <c r="I342" s="184"/>
      <c r="J342" s="185">
        <f>ROUND(I342*H342,2)</f>
        <v>0</v>
      </c>
      <c r="K342" s="181"/>
      <c r="L342" s="186"/>
      <c r="M342" s="187" t="s">
        <v>3</v>
      </c>
      <c r="N342" s="188" t="s">
        <v>40</v>
      </c>
      <c r="O342" s="55"/>
      <c r="P342" s="146">
        <f>O342*H342</f>
        <v>0</v>
      </c>
      <c r="Q342" s="146">
        <v>2.5500000000000002E-3</v>
      </c>
      <c r="R342" s="146">
        <f>Q342*H342</f>
        <v>2.5500000000000002E-3</v>
      </c>
      <c r="S342" s="146">
        <v>0</v>
      </c>
      <c r="T342" s="14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48" t="s">
        <v>330</v>
      </c>
      <c r="AT342" s="148" t="s">
        <v>336</v>
      </c>
      <c r="AU342" s="148" t="s">
        <v>84</v>
      </c>
      <c r="AY342" s="19" t="s">
        <v>141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9" t="s">
        <v>77</v>
      </c>
      <c r="BK342" s="149">
        <f>ROUND(I342*H342,2)</f>
        <v>0</v>
      </c>
      <c r="BL342" s="19" t="s">
        <v>167</v>
      </c>
      <c r="BM342" s="148" t="s">
        <v>646</v>
      </c>
    </row>
    <row r="343" spans="1:65" s="12" customFormat="1" ht="25.9" customHeight="1">
      <c r="B343" s="123"/>
      <c r="D343" s="124" t="s">
        <v>68</v>
      </c>
      <c r="E343" s="125" t="s">
        <v>647</v>
      </c>
      <c r="F343" s="125" t="s">
        <v>648</v>
      </c>
      <c r="I343" s="126"/>
      <c r="J343" s="127">
        <f>BK343</f>
        <v>0</v>
      </c>
      <c r="L343" s="123"/>
      <c r="M343" s="128"/>
      <c r="N343" s="129"/>
      <c r="O343" s="129"/>
      <c r="P343" s="130">
        <f>SUM(P344:P345)</f>
        <v>0</v>
      </c>
      <c r="Q343" s="129"/>
      <c r="R343" s="130">
        <f>SUM(R344:R345)</f>
        <v>0</v>
      </c>
      <c r="S343" s="129"/>
      <c r="T343" s="131">
        <f>SUM(T344:T345)</f>
        <v>0</v>
      </c>
      <c r="AR343" s="124" t="s">
        <v>169</v>
      </c>
      <c r="AT343" s="132" t="s">
        <v>68</v>
      </c>
      <c r="AU343" s="132" t="s">
        <v>69</v>
      </c>
      <c r="AY343" s="124" t="s">
        <v>141</v>
      </c>
      <c r="BK343" s="133">
        <f>SUM(BK344:BK345)</f>
        <v>0</v>
      </c>
    </row>
    <row r="344" spans="1:65" s="2" customFormat="1" ht="16.5" customHeight="1">
      <c r="A344" s="34"/>
      <c r="B344" s="136"/>
      <c r="C344" s="137" t="s">
        <v>649</v>
      </c>
      <c r="D344" s="137" t="s">
        <v>144</v>
      </c>
      <c r="E344" s="138" t="s">
        <v>650</v>
      </c>
      <c r="F344" s="139" t="s">
        <v>651</v>
      </c>
      <c r="G344" s="140" t="s">
        <v>352</v>
      </c>
      <c r="H344" s="141">
        <v>1</v>
      </c>
      <c r="I344" s="142"/>
      <c r="J344" s="143">
        <f>ROUND(I344*H344,2)</f>
        <v>0</v>
      </c>
      <c r="K344" s="139" t="s">
        <v>166</v>
      </c>
      <c r="L344" s="35"/>
      <c r="M344" s="144" t="s">
        <v>3</v>
      </c>
      <c r="N344" s="145" t="s">
        <v>40</v>
      </c>
      <c r="O344" s="55"/>
      <c r="P344" s="146">
        <f>O344*H344</f>
        <v>0</v>
      </c>
      <c r="Q344" s="146">
        <v>0</v>
      </c>
      <c r="R344" s="146">
        <f>Q344*H344</f>
        <v>0</v>
      </c>
      <c r="S344" s="146">
        <v>0</v>
      </c>
      <c r="T344" s="147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48" t="s">
        <v>147</v>
      </c>
      <c r="AT344" s="148" t="s">
        <v>144</v>
      </c>
      <c r="AU344" s="148" t="s">
        <v>77</v>
      </c>
      <c r="AY344" s="19" t="s">
        <v>141</v>
      </c>
      <c r="BE344" s="149">
        <f>IF(N344="základní",J344,0)</f>
        <v>0</v>
      </c>
      <c r="BF344" s="149">
        <f>IF(N344="snížená",J344,0)</f>
        <v>0</v>
      </c>
      <c r="BG344" s="149">
        <f>IF(N344="zákl. přenesená",J344,0)</f>
        <v>0</v>
      </c>
      <c r="BH344" s="149">
        <f>IF(N344="sníž. přenesená",J344,0)</f>
        <v>0</v>
      </c>
      <c r="BI344" s="149">
        <f>IF(N344="nulová",J344,0)</f>
        <v>0</v>
      </c>
      <c r="BJ344" s="19" t="s">
        <v>77</v>
      </c>
      <c r="BK344" s="149">
        <f>ROUND(I344*H344,2)</f>
        <v>0</v>
      </c>
      <c r="BL344" s="19" t="s">
        <v>147</v>
      </c>
      <c r="BM344" s="148" t="s">
        <v>652</v>
      </c>
    </row>
    <row r="345" spans="1:65" s="2" customFormat="1" ht="37.9" customHeight="1">
      <c r="A345" s="34"/>
      <c r="B345" s="136"/>
      <c r="C345" s="137" t="s">
        <v>653</v>
      </c>
      <c r="D345" s="137" t="s">
        <v>144</v>
      </c>
      <c r="E345" s="138" t="s">
        <v>654</v>
      </c>
      <c r="F345" s="139" t="s">
        <v>655</v>
      </c>
      <c r="G345" s="140" t="s">
        <v>352</v>
      </c>
      <c r="H345" s="141">
        <v>1</v>
      </c>
      <c r="I345" s="142"/>
      <c r="J345" s="143">
        <f>ROUND(I345*H345,2)</f>
        <v>0</v>
      </c>
      <c r="K345" s="139" t="s">
        <v>166</v>
      </c>
      <c r="L345" s="35"/>
      <c r="M345" s="190" t="s">
        <v>3</v>
      </c>
      <c r="N345" s="191" t="s">
        <v>40</v>
      </c>
      <c r="O345" s="192"/>
      <c r="P345" s="193">
        <f>O345*H345</f>
        <v>0</v>
      </c>
      <c r="Q345" s="193">
        <v>0</v>
      </c>
      <c r="R345" s="193">
        <f>Q345*H345</f>
        <v>0</v>
      </c>
      <c r="S345" s="193">
        <v>0</v>
      </c>
      <c r="T345" s="194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48" t="s">
        <v>147</v>
      </c>
      <c r="AT345" s="148" t="s">
        <v>144</v>
      </c>
      <c r="AU345" s="148" t="s">
        <v>77</v>
      </c>
      <c r="AY345" s="19" t="s">
        <v>141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9" t="s">
        <v>77</v>
      </c>
      <c r="BK345" s="149">
        <f>ROUND(I345*H345,2)</f>
        <v>0</v>
      </c>
      <c r="BL345" s="19" t="s">
        <v>147</v>
      </c>
      <c r="BM345" s="148" t="s">
        <v>656</v>
      </c>
    </row>
    <row r="346" spans="1:65" s="2" customFormat="1" ht="6.95" customHeight="1">
      <c r="A346" s="34"/>
      <c r="B346" s="44"/>
      <c r="C346" s="45"/>
      <c r="D346" s="45"/>
      <c r="E346" s="45"/>
      <c r="F346" s="45"/>
      <c r="G346" s="45"/>
      <c r="H346" s="45"/>
      <c r="I346" s="45"/>
      <c r="J346" s="45"/>
      <c r="K346" s="45"/>
      <c r="L346" s="35"/>
      <c r="M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</row>
  </sheetData>
  <autoFilter ref="C105:K345" xr:uid="{00000000-0009-0000-0000-000001000000}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hyperlinks>
    <hyperlink ref="F110" r:id="rId1" xr:uid="{00000000-0004-0000-0100-000000000000}"/>
    <hyperlink ref="F113" r:id="rId2" xr:uid="{00000000-0004-0000-0100-000001000000}"/>
    <hyperlink ref="F116" r:id="rId3" xr:uid="{00000000-0004-0000-0100-000002000000}"/>
    <hyperlink ref="F121" r:id="rId4" xr:uid="{00000000-0004-0000-0100-000003000000}"/>
    <hyperlink ref="F123" r:id="rId5" xr:uid="{00000000-0004-0000-0100-000004000000}"/>
    <hyperlink ref="F128" r:id="rId6" xr:uid="{00000000-0004-0000-0100-000005000000}"/>
    <hyperlink ref="F130" r:id="rId7" xr:uid="{00000000-0004-0000-0100-000006000000}"/>
    <hyperlink ref="F132" r:id="rId8" xr:uid="{00000000-0004-0000-0100-000007000000}"/>
    <hyperlink ref="F134" r:id="rId9" xr:uid="{00000000-0004-0000-0100-000008000000}"/>
    <hyperlink ref="F136" r:id="rId10" xr:uid="{00000000-0004-0000-0100-000009000000}"/>
    <hyperlink ref="F139" r:id="rId11" xr:uid="{00000000-0004-0000-0100-00000A000000}"/>
    <hyperlink ref="F141" r:id="rId12" xr:uid="{00000000-0004-0000-0100-00000B000000}"/>
    <hyperlink ref="F143" r:id="rId13" xr:uid="{00000000-0004-0000-0100-00000C000000}"/>
    <hyperlink ref="F146" r:id="rId14" xr:uid="{00000000-0004-0000-0100-00000D000000}"/>
    <hyperlink ref="F150" r:id="rId15" xr:uid="{00000000-0004-0000-0100-00000E000000}"/>
    <hyperlink ref="F155" r:id="rId16" xr:uid="{00000000-0004-0000-0100-00000F000000}"/>
    <hyperlink ref="F161" r:id="rId17" xr:uid="{00000000-0004-0000-0100-000010000000}"/>
    <hyperlink ref="F167" r:id="rId18" xr:uid="{00000000-0004-0000-0100-000011000000}"/>
    <hyperlink ref="F171" r:id="rId19" xr:uid="{00000000-0004-0000-0100-000012000000}"/>
    <hyperlink ref="F175" r:id="rId20" xr:uid="{00000000-0004-0000-0100-000013000000}"/>
    <hyperlink ref="F177" r:id="rId21" xr:uid="{00000000-0004-0000-0100-000014000000}"/>
    <hyperlink ref="F182" r:id="rId22" xr:uid="{00000000-0004-0000-0100-000015000000}"/>
    <hyperlink ref="F186" r:id="rId23" xr:uid="{00000000-0004-0000-0100-000016000000}"/>
    <hyperlink ref="F188" r:id="rId24" xr:uid="{00000000-0004-0000-0100-000017000000}"/>
    <hyperlink ref="F193" r:id="rId25" xr:uid="{00000000-0004-0000-0100-000018000000}"/>
    <hyperlink ref="F195" r:id="rId26" xr:uid="{00000000-0004-0000-0100-000019000000}"/>
    <hyperlink ref="F200" r:id="rId27" xr:uid="{00000000-0004-0000-0100-00001A000000}"/>
    <hyperlink ref="F203" r:id="rId28" xr:uid="{00000000-0004-0000-0100-00001B000000}"/>
    <hyperlink ref="F207" r:id="rId29" xr:uid="{00000000-0004-0000-0100-00001C000000}"/>
    <hyperlink ref="F210" r:id="rId30" xr:uid="{00000000-0004-0000-0100-00001D000000}"/>
    <hyperlink ref="F214" r:id="rId31" xr:uid="{00000000-0004-0000-0100-00001E000000}"/>
    <hyperlink ref="F217" r:id="rId32" xr:uid="{00000000-0004-0000-0100-00001F000000}"/>
    <hyperlink ref="F219" r:id="rId33" xr:uid="{00000000-0004-0000-0100-000020000000}"/>
    <hyperlink ref="F223" r:id="rId34" xr:uid="{00000000-0004-0000-0100-000021000000}"/>
    <hyperlink ref="F226" r:id="rId35" xr:uid="{00000000-0004-0000-0100-000022000000}"/>
    <hyperlink ref="F231" r:id="rId36" xr:uid="{00000000-0004-0000-0100-000023000000}"/>
    <hyperlink ref="F237" r:id="rId37" xr:uid="{00000000-0004-0000-0100-000024000000}"/>
    <hyperlink ref="F240" r:id="rId38" xr:uid="{00000000-0004-0000-0100-000025000000}"/>
    <hyperlink ref="F244" r:id="rId39" xr:uid="{00000000-0004-0000-0100-000026000000}"/>
    <hyperlink ref="F247" r:id="rId40" xr:uid="{00000000-0004-0000-0100-000027000000}"/>
    <hyperlink ref="F250" r:id="rId41" xr:uid="{00000000-0004-0000-0100-000028000000}"/>
    <hyperlink ref="F255" r:id="rId42" xr:uid="{00000000-0004-0000-0100-000029000000}"/>
    <hyperlink ref="F258" r:id="rId43" xr:uid="{00000000-0004-0000-0100-00002A000000}"/>
    <hyperlink ref="F261" r:id="rId44" xr:uid="{00000000-0004-0000-0100-00002B000000}"/>
    <hyperlink ref="F267" r:id="rId45" xr:uid="{00000000-0004-0000-0100-00002C000000}"/>
    <hyperlink ref="F274" r:id="rId46" xr:uid="{00000000-0004-0000-0100-00002D000000}"/>
    <hyperlink ref="F277" r:id="rId47" xr:uid="{00000000-0004-0000-0100-00002E000000}"/>
    <hyperlink ref="F281" r:id="rId48" xr:uid="{00000000-0004-0000-0100-00002F000000}"/>
    <hyperlink ref="F284" r:id="rId49" xr:uid="{00000000-0004-0000-0100-000030000000}"/>
    <hyperlink ref="F290" r:id="rId50" xr:uid="{00000000-0004-0000-0100-000031000000}"/>
    <hyperlink ref="F295" r:id="rId51" xr:uid="{00000000-0004-0000-0100-000032000000}"/>
    <hyperlink ref="F300" r:id="rId52" xr:uid="{00000000-0004-0000-0100-000033000000}"/>
    <hyperlink ref="F304" r:id="rId53" xr:uid="{00000000-0004-0000-0100-000034000000}"/>
    <hyperlink ref="F306" r:id="rId54" xr:uid="{00000000-0004-0000-0100-000035000000}"/>
    <hyperlink ref="F309" r:id="rId55" xr:uid="{00000000-0004-0000-0100-000036000000}"/>
    <hyperlink ref="F312" r:id="rId56" xr:uid="{00000000-0004-0000-0100-000037000000}"/>
    <hyperlink ref="F316" r:id="rId57" xr:uid="{00000000-0004-0000-0100-000038000000}"/>
    <hyperlink ref="F321" r:id="rId58" xr:uid="{00000000-0004-0000-0100-000039000000}"/>
    <hyperlink ref="F327" r:id="rId59" xr:uid="{00000000-0004-0000-0100-00003A000000}"/>
    <hyperlink ref="F331" r:id="rId60" xr:uid="{00000000-0004-0000-0100-00003B000000}"/>
    <hyperlink ref="F337" r:id="rId61" xr:uid="{00000000-0004-0000-0100-00003C000000}"/>
    <hyperlink ref="F341" r:id="rId62" xr:uid="{00000000-0004-0000-0100-00003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657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128</v>
      </c>
      <c r="F9" s="117" t="s">
        <v>658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1.3620000000000001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659</v>
      </c>
      <c r="E12" s="19" t="s">
        <v>3</v>
      </c>
      <c r="F12" s="201">
        <v>1.3620000000000001</v>
      </c>
      <c r="G12" s="34"/>
      <c r="H12" s="35"/>
    </row>
    <row r="13" spans="1:8" s="2" customFormat="1" ht="16.899999999999999" customHeight="1">
      <c r="A13" s="34"/>
      <c r="B13" s="35"/>
      <c r="C13" s="202" t="s">
        <v>660</v>
      </c>
      <c r="D13" s="34"/>
      <c r="E13" s="34"/>
      <c r="F13" s="34"/>
      <c r="G13" s="34"/>
      <c r="H13" s="35"/>
    </row>
    <row r="14" spans="1:8" s="2" customFormat="1" ht="22.5">
      <c r="A14" s="34"/>
      <c r="B14" s="35"/>
      <c r="C14" s="200" t="s">
        <v>385</v>
      </c>
      <c r="D14" s="200" t="s">
        <v>661</v>
      </c>
      <c r="E14" s="19" t="s">
        <v>82</v>
      </c>
      <c r="F14" s="201">
        <v>1.3620000000000001</v>
      </c>
      <c r="G14" s="34"/>
      <c r="H14" s="35"/>
    </row>
    <row r="15" spans="1:8" s="2" customFormat="1" ht="16.899999999999999" customHeight="1">
      <c r="A15" s="34"/>
      <c r="B15" s="35"/>
      <c r="C15" s="200" t="s">
        <v>408</v>
      </c>
      <c r="D15" s="200" t="s">
        <v>662</v>
      </c>
      <c r="E15" s="19" t="s">
        <v>82</v>
      </c>
      <c r="F15" s="201">
        <v>1.3620000000000001</v>
      </c>
      <c r="G15" s="34"/>
      <c r="H15" s="35"/>
    </row>
    <row r="16" spans="1:8" s="2" customFormat="1" ht="16.899999999999999" customHeight="1">
      <c r="A16" s="34"/>
      <c r="B16" s="35"/>
      <c r="C16" s="200" t="s">
        <v>428</v>
      </c>
      <c r="D16" s="200" t="s">
        <v>663</v>
      </c>
      <c r="E16" s="19" t="s">
        <v>82</v>
      </c>
      <c r="F16" s="201">
        <v>1.3620000000000001</v>
      </c>
      <c r="G16" s="34"/>
      <c r="H16" s="35"/>
    </row>
    <row r="17" spans="1:8" s="2" customFormat="1" ht="22.5">
      <c r="A17" s="34"/>
      <c r="B17" s="35"/>
      <c r="C17" s="200" t="s">
        <v>413</v>
      </c>
      <c r="D17" s="200" t="s">
        <v>664</v>
      </c>
      <c r="E17" s="19" t="s">
        <v>82</v>
      </c>
      <c r="F17" s="201">
        <v>1.3620000000000001</v>
      </c>
      <c r="G17" s="34"/>
      <c r="H17" s="35"/>
    </row>
    <row r="18" spans="1:8" s="2" customFormat="1" ht="22.5">
      <c r="A18" s="34"/>
      <c r="B18" s="35"/>
      <c r="C18" s="200" t="s">
        <v>423</v>
      </c>
      <c r="D18" s="200" t="s">
        <v>665</v>
      </c>
      <c r="E18" s="19" t="s">
        <v>82</v>
      </c>
      <c r="F18" s="201">
        <v>1.3620000000000001</v>
      </c>
      <c r="G18" s="34"/>
      <c r="H18" s="35"/>
    </row>
    <row r="19" spans="1:8" s="2" customFormat="1" ht="16.899999999999999" customHeight="1">
      <c r="A19" s="34"/>
      <c r="B19" s="35"/>
      <c r="C19" s="200" t="s">
        <v>451</v>
      </c>
      <c r="D19" s="200" t="s">
        <v>666</v>
      </c>
      <c r="E19" s="19" t="s">
        <v>82</v>
      </c>
      <c r="F19" s="201">
        <v>1.3620000000000001</v>
      </c>
      <c r="G19" s="34"/>
      <c r="H19" s="35"/>
    </row>
    <row r="20" spans="1:8" s="2" customFormat="1" ht="22.5">
      <c r="A20" s="34"/>
      <c r="B20" s="35"/>
      <c r="C20" s="200" t="s">
        <v>257</v>
      </c>
      <c r="D20" s="200" t="s">
        <v>667</v>
      </c>
      <c r="E20" s="19" t="s">
        <v>82</v>
      </c>
      <c r="F20" s="201">
        <v>1.3620000000000001</v>
      </c>
      <c r="G20" s="34"/>
      <c r="H20" s="35"/>
    </row>
    <row r="21" spans="1:8" s="2" customFormat="1" ht="16.899999999999999" customHeight="1">
      <c r="A21" s="34"/>
      <c r="B21" s="35"/>
      <c r="C21" s="200" t="s">
        <v>249</v>
      </c>
      <c r="D21" s="200" t="s">
        <v>668</v>
      </c>
      <c r="E21" s="19" t="s">
        <v>82</v>
      </c>
      <c r="F21" s="201">
        <v>16.361999999999998</v>
      </c>
      <c r="G21" s="34"/>
      <c r="H21" s="35"/>
    </row>
    <row r="22" spans="1:8" s="2" customFormat="1" ht="16.899999999999999" customHeight="1">
      <c r="A22" s="34"/>
      <c r="B22" s="35"/>
      <c r="C22" s="200" t="s">
        <v>152</v>
      </c>
      <c r="D22" s="200" t="s">
        <v>153</v>
      </c>
      <c r="E22" s="19" t="s">
        <v>82</v>
      </c>
      <c r="F22" s="201">
        <v>1.3620000000000001</v>
      </c>
      <c r="G22" s="34"/>
      <c r="H22" s="35"/>
    </row>
    <row r="23" spans="1:8" s="2" customFormat="1" ht="16.899999999999999" customHeight="1">
      <c r="A23" s="34"/>
      <c r="B23" s="35"/>
      <c r="C23" s="200" t="s">
        <v>145</v>
      </c>
      <c r="D23" s="200" t="s">
        <v>669</v>
      </c>
      <c r="E23" s="19" t="s">
        <v>82</v>
      </c>
      <c r="F23" s="201">
        <v>1.3620000000000001</v>
      </c>
      <c r="G23" s="34"/>
      <c r="H23" s="35"/>
    </row>
    <row r="24" spans="1:8" s="2" customFormat="1" ht="16.899999999999999" customHeight="1">
      <c r="A24" s="34"/>
      <c r="B24" s="35"/>
      <c r="C24" s="196" t="s">
        <v>80</v>
      </c>
      <c r="D24" s="197" t="s">
        <v>81</v>
      </c>
      <c r="E24" s="198" t="s">
        <v>82</v>
      </c>
      <c r="F24" s="199">
        <v>9.593</v>
      </c>
      <c r="G24" s="34"/>
      <c r="H24" s="35"/>
    </row>
    <row r="25" spans="1:8" s="2" customFormat="1" ht="16.899999999999999" customHeight="1">
      <c r="A25" s="34"/>
      <c r="B25" s="35"/>
      <c r="C25" s="200" t="s">
        <v>3</v>
      </c>
      <c r="D25" s="200" t="s">
        <v>670</v>
      </c>
      <c r="E25" s="19" t="s">
        <v>3</v>
      </c>
      <c r="F25" s="201">
        <v>11.209</v>
      </c>
      <c r="G25" s="34"/>
      <c r="H25" s="35"/>
    </row>
    <row r="26" spans="1:8" s="2" customFormat="1" ht="16.899999999999999" customHeight="1">
      <c r="A26" s="34"/>
      <c r="B26" s="35"/>
      <c r="C26" s="200" t="s">
        <v>3</v>
      </c>
      <c r="D26" s="200" t="s">
        <v>3</v>
      </c>
      <c r="E26" s="19" t="s">
        <v>3</v>
      </c>
      <c r="F26" s="201">
        <v>0</v>
      </c>
      <c r="G26" s="34"/>
      <c r="H26" s="35"/>
    </row>
    <row r="27" spans="1:8" s="2" customFormat="1" ht="16.899999999999999" customHeight="1">
      <c r="A27" s="34"/>
      <c r="B27" s="35"/>
      <c r="C27" s="200" t="s">
        <v>3</v>
      </c>
      <c r="D27" s="200" t="s">
        <v>671</v>
      </c>
      <c r="E27" s="19" t="s">
        <v>3</v>
      </c>
      <c r="F27" s="201">
        <v>-1.6160000000000001</v>
      </c>
      <c r="G27" s="34"/>
      <c r="H27" s="35"/>
    </row>
    <row r="28" spans="1:8" s="2" customFormat="1" ht="16.899999999999999" customHeight="1">
      <c r="A28" s="34"/>
      <c r="B28" s="35"/>
      <c r="C28" s="200" t="s">
        <v>3</v>
      </c>
      <c r="D28" s="200" t="s">
        <v>182</v>
      </c>
      <c r="E28" s="19" t="s">
        <v>3</v>
      </c>
      <c r="F28" s="201">
        <v>9.593</v>
      </c>
      <c r="G28" s="34"/>
      <c r="H28" s="35"/>
    </row>
    <row r="29" spans="1:8" s="2" customFormat="1" ht="16.899999999999999" customHeight="1">
      <c r="A29" s="34"/>
      <c r="B29" s="35"/>
      <c r="C29" s="202" t="s">
        <v>660</v>
      </c>
      <c r="D29" s="34"/>
      <c r="E29" s="34"/>
      <c r="F29" s="34"/>
      <c r="G29" s="34"/>
      <c r="H29" s="35"/>
    </row>
    <row r="30" spans="1:8" s="2" customFormat="1" ht="22.5">
      <c r="A30" s="34"/>
      <c r="B30" s="35"/>
      <c r="C30" s="200" t="s">
        <v>241</v>
      </c>
      <c r="D30" s="200" t="s">
        <v>672</v>
      </c>
      <c r="E30" s="19" t="s">
        <v>82</v>
      </c>
      <c r="F30" s="201">
        <v>1.919</v>
      </c>
      <c r="G30" s="34"/>
      <c r="H30" s="35"/>
    </row>
    <row r="31" spans="1:8" s="2" customFormat="1" ht="16.899999999999999" customHeight="1">
      <c r="A31" s="34"/>
      <c r="B31" s="35"/>
      <c r="C31" s="200" t="s">
        <v>483</v>
      </c>
      <c r="D31" s="200" t="s">
        <v>673</v>
      </c>
      <c r="E31" s="19" t="s">
        <v>82</v>
      </c>
      <c r="F31" s="201">
        <v>9.593</v>
      </c>
      <c r="G31" s="34"/>
      <c r="H31" s="35"/>
    </row>
    <row r="32" spans="1:8" s="2" customFormat="1" ht="22.5">
      <c r="A32" s="34"/>
      <c r="B32" s="35"/>
      <c r="C32" s="200" t="s">
        <v>498</v>
      </c>
      <c r="D32" s="200" t="s">
        <v>674</v>
      </c>
      <c r="E32" s="19" t="s">
        <v>82</v>
      </c>
      <c r="F32" s="201">
        <v>9.593</v>
      </c>
      <c r="G32" s="34"/>
      <c r="H32" s="35"/>
    </row>
    <row r="33" spans="1:8" s="2" customFormat="1" ht="16.899999999999999" customHeight="1">
      <c r="A33" s="34"/>
      <c r="B33" s="35"/>
      <c r="C33" s="196" t="s">
        <v>89</v>
      </c>
      <c r="D33" s="197" t="s">
        <v>90</v>
      </c>
      <c r="E33" s="198" t="s">
        <v>91</v>
      </c>
      <c r="F33" s="199">
        <v>4.68</v>
      </c>
      <c r="G33" s="34"/>
      <c r="H33" s="35"/>
    </row>
    <row r="34" spans="1:8" s="2" customFormat="1" ht="16.899999999999999" customHeight="1">
      <c r="A34" s="34"/>
      <c r="B34" s="35"/>
      <c r="C34" s="200" t="s">
        <v>3</v>
      </c>
      <c r="D34" s="200" t="s">
        <v>675</v>
      </c>
      <c r="E34" s="19" t="s">
        <v>3</v>
      </c>
      <c r="F34" s="201">
        <v>4.68</v>
      </c>
      <c r="G34" s="34"/>
      <c r="H34" s="35"/>
    </row>
    <row r="35" spans="1:8" s="2" customFormat="1" ht="16.899999999999999" customHeight="1">
      <c r="A35" s="34"/>
      <c r="B35" s="35"/>
      <c r="C35" s="202" t="s">
        <v>660</v>
      </c>
      <c r="D35" s="34"/>
      <c r="E35" s="34"/>
      <c r="F35" s="34"/>
      <c r="G35" s="34"/>
      <c r="H35" s="35"/>
    </row>
    <row r="36" spans="1:8" s="2" customFormat="1" ht="16.899999999999999" customHeight="1">
      <c r="A36" s="34"/>
      <c r="B36" s="35"/>
      <c r="C36" s="200" t="s">
        <v>395</v>
      </c>
      <c r="D36" s="200" t="s">
        <v>676</v>
      </c>
      <c r="E36" s="19" t="s">
        <v>177</v>
      </c>
      <c r="F36" s="201">
        <v>4.68</v>
      </c>
      <c r="G36" s="34"/>
      <c r="H36" s="35"/>
    </row>
    <row r="37" spans="1:8" s="2" customFormat="1" ht="16.899999999999999" customHeight="1">
      <c r="A37" s="34"/>
      <c r="B37" s="35"/>
      <c r="C37" s="200" t="s">
        <v>456</v>
      </c>
      <c r="D37" s="200" t="s">
        <v>677</v>
      </c>
      <c r="E37" s="19" t="s">
        <v>82</v>
      </c>
      <c r="F37" s="201">
        <v>0.70199999999999996</v>
      </c>
      <c r="G37" s="34"/>
      <c r="H37" s="35"/>
    </row>
    <row r="38" spans="1:8" s="2" customFormat="1" ht="16.899999999999999" customHeight="1">
      <c r="A38" s="34"/>
      <c r="B38" s="35"/>
      <c r="C38" s="200" t="s">
        <v>470</v>
      </c>
      <c r="D38" s="200" t="s">
        <v>678</v>
      </c>
      <c r="E38" s="19" t="s">
        <v>177</v>
      </c>
      <c r="F38" s="201">
        <v>4.68</v>
      </c>
      <c r="G38" s="34"/>
      <c r="H38" s="35"/>
    </row>
    <row r="39" spans="1:8" s="2" customFormat="1" ht="16.899999999999999" customHeight="1">
      <c r="A39" s="34"/>
      <c r="B39" s="35"/>
      <c r="C39" s="200" t="s">
        <v>514</v>
      </c>
      <c r="D39" s="200" t="s">
        <v>679</v>
      </c>
      <c r="E39" s="19" t="s">
        <v>177</v>
      </c>
      <c r="F39" s="201">
        <v>14.26</v>
      </c>
      <c r="G39" s="34"/>
      <c r="H39" s="35"/>
    </row>
    <row r="40" spans="1:8" s="2" customFormat="1" ht="16.899999999999999" customHeight="1">
      <c r="A40" s="34"/>
      <c r="B40" s="35"/>
      <c r="C40" s="196" t="s">
        <v>680</v>
      </c>
      <c r="D40" s="197" t="s">
        <v>681</v>
      </c>
      <c r="E40" s="198" t="s">
        <v>91</v>
      </c>
      <c r="F40" s="199">
        <v>4.68</v>
      </c>
      <c r="G40" s="34"/>
      <c r="H40" s="35"/>
    </row>
    <row r="41" spans="1:8" s="2" customFormat="1" ht="16.899999999999999" customHeight="1">
      <c r="A41" s="34"/>
      <c r="B41" s="35"/>
      <c r="C41" s="200" t="s">
        <v>3</v>
      </c>
      <c r="D41" s="200" t="s">
        <v>89</v>
      </c>
      <c r="E41" s="19" t="s">
        <v>3</v>
      </c>
      <c r="F41" s="201">
        <v>4.68</v>
      </c>
      <c r="G41" s="34"/>
      <c r="H41" s="35"/>
    </row>
    <row r="42" spans="1:8" s="2" customFormat="1" ht="16.899999999999999" customHeight="1">
      <c r="A42" s="34"/>
      <c r="B42" s="35"/>
      <c r="C42" s="200" t="s">
        <v>3</v>
      </c>
      <c r="D42" s="200" t="s">
        <v>182</v>
      </c>
      <c r="E42" s="19" t="s">
        <v>3</v>
      </c>
      <c r="F42" s="201">
        <v>4.68</v>
      </c>
      <c r="G42" s="34"/>
      <c r="H42" s="35"/>
    </row>
    <row r="43" spans="1:8" s="2" customFormat="1" ht="7.35" customHeight="1">
      <c r="A43" s="34"/>
      <c r="B43" s="44"/>
      <c r="C43" s="45"/>
      <c r="D43" s="45"/>
      <c r="E43" s="45"/>
      <c r="F43" s="45"/>
      <c r="G43" s="45"/>
      <c r="H43" s="35"/>
    </row>
    <row r="44" spans="1:8" s="2" customFormat="1">
      <c r="A44" s="34"/>
      <c r="B44" s="34"/>
      <c r="C44" s="34"/>
      <c r="D44" s="34"/>
      <c r="E44" s="34"/>
      <c r="F44" s="34"/>
      <c r="G44" s="34"/>
      <c r="H44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682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683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684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685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686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687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688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689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690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691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692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693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694</v>
      </c>
      <c r="F19" s="338" t="s">
        <v>695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696</v>
      </c>
      <c r="F20" s="338" t="s">
        <v>697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698</v>
      </c>
      <c r="F21" s="338" t="s">
        <v>699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700</v>
      </c>
      <c r="F22" s="338" t="s">
        <v>701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702</v>
      </c>
      <c r="F23" s="338" t="s">
        <v>703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704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705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706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707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708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709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710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711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712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127</v>
      </c>
      <c r="F36" s="212"/>
      <c r="G36" s="338" t="s">
        <v>713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714</v>
      </c>
      <c r="F37" s="212"/>
      <c r="G37" s="338" t="s">
        <v>715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716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717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128</v>
      </c>
      <c r="F40" s="212"/>
      <c r="G40" s="338" t="s">
        <v>718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129</v>
      </c>
      <c r="F41" s="212"/>
      <c r="G41" s="338" t="s">
        <v>719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720</v>
      </c>
      <c r="F42" s="212"/>
      <c r="G42" s="338" t="s">
        <v>721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722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723</v>
      </c>
      <c r="F44" s="212"/>
      <c r="G44" s="338" t="s">
        <v>724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131</v>
      </c>
      <c r="F45" s="212"/>
      <c r="G45" s="338" t="s">
        <v>725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726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727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728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729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730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731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732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733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734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735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736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737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738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739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740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741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742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743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744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745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746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747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748</v>
      </c>
      <c r="D76" s="228"/>
      <c r="E76" s="228"/>
      <c r="F76" s="228" t="s">
        <v>749</v>
      </c>
      <c r="G76" s="229"/>
      <c r="H76" s="228" t="s">
        <v>51</v>
      </c>
      <c r="I76" s="228" t="s">
        <v>54</v>
      </c>
      <c r="J76" s="228" t="s">
        <v>750</v>
      </c>
      <c r="K76" s="227"/>
    </row>
    <row r="77" spans="2:11" s="1" customFormat="1" ht="17.25" customHeight="1">
      <c r="B77" s="226"/>
      <c r="C77" s="230" t="s">
        <v>751</v>
      </c>
      <c r="D77" s="230"/>
      <c r="E77" s="230"/>
      <c r="F77" s="231" t="s">
        <v>752</v>
      </c>
      <c r="G77" s="232"/>
      <c r="H77" s="230"/>
      <c r="I77" s="230"/>
      <c r="J77" s="230" t="s">
        <v>753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754</v>
      </c>
      <c r="G79" s="237"/>
      <c r="H79" s="215" t="s">
        <v>755</v>
      </c>
      <c r="I79" s="215" t="s">
        <v>756</v>
      </c>
      <c r="J79" s="215">
        <v>20</v>
      </c>
      <c r="K79" s="227"/>
    </row>
    <row r="80" spans="2:11" s="1" customFormat="1" ht="15" customHeight="1">
      <c r="B80" s="226"/>
      <c r="C80" s="215" t="s">
        <v>757</v>
      </c>
      <c r="D80" s="215"/>
      <c r="E80" s="215"/>
      <c r="F80" s="236" t="s">
        <v>754</v>
      </c>
      <c r="G80" s="237"/>
      <c r="H80" s="215" t="s">
        <v>758</v>
      </c>
      <c r="I80" s="215" t="s">
        <v>756</v>
      </c>
      <c r="J80" s="215">
        <v>120</v>
      </c>
      <c r="K80" s="227"/>
    </row>
    <row r="81" spans="2:11" s="1" customFormat="1" ht="15" customHeight="1">
      <c r="B81" s="238"/>
      <c r="C81" s="215" t="s">
        <v>759</v>
      </c>
      <c r="D81" s="215"/>
      <c r="E81" s="215"/>
      <c r="F81" s="236" t="s">
        <v>760</v>
      </c>
      <c r="G81" s="237"/>
      <c r="H81" s="215" t="s">
        <v>761</v>
      </c>
      <c r="I81" s="215" t="s">
        <v>756</v>
      </c>
      <c r="J81" s="215">
        <v>50</v>
      </c>
      <c r="K81" s="227"/>
    </row>
    <row r="82" spans="2:11" s="1" customFormat="1" ht="15" customHeight="1">
      <c r="B82" s="238"/>
      <c r="C82" s="215" t="s">
        <v>762</v>
      </c>
      <c r="D82" s="215"/>
      <c r="E82" s="215"/>
      <c r="F82" s="236" t="s">
        <v>754</v>
      </c>
      <c r="G82" s="237"/>
      <c r="H82" s="215" t="s">
        <v>763</v>
      </c>
      <c r="I82" s="215" t="s">
        <v>764</v>
      </c>
      <c r="J82" s="215"/>
      <c r="K82" s="227"/>
    </row>
    <row r="83" spans="2:11" s="1" customFormat="1" ht="15" customHeight="1">
      <c r="B83" s="238"/>
      <c r="C83" s="239" t="s">
        <v>765</v>
      </c>
      <c r="D83" s="239"/>
      <c r="E83" s="239"/>
      <c r="F83" s="240" t="s">
        <v>760</v>
      </c>
      <c r="G83" s="239"/>
      <c r="H83" s="239" t="s">
        <v>766</v>
      </c>
      <c r="I83" s="239" t="s">
        <v>756</v>
      </c>
      <c r="J83" s="239">
        <v>15</v>
      </c>
      <c r="K83" s="227"/>
    </row>
    <row r="84" spans="2:11" s="1" customFormat="1" ht="15" customHeight="1">
      <c r="B84" s="238"/>
      <c r="C84" s="239" t="s">
        <v>767</v>
      </c>
      <c r="D84" s="239"/>
      <c r="E84" s="239"/>
      <c r="F84" s="240" t="s">
        <v>760</v>
      </c>
      <c r="G84" s="239"/>
      <c r="H84" s="239" t="s">
        <v>768</v>
      </c>
      <c r="I84" s="239" t="s">
        <v>756</v>
      </c>
      <c r="J84" s="239">
        <v>15</v>
      </c>
      <c r="K84" s="227"/>
    </row>
    <row r="85" spans="2:11" s="1" customFormat="1" ht="15" customHeight="1">
      <c r="B85" s="238"/>
      <c r="C85" s="239" t="s">
        <v>769</v>
      </c>
      <c r="D85" s="239"/>
      <c r="E85" s="239"/>
      <c r="F85" s="240" t="s">
        <v>760</v>
      </c>
      <c r="G85" s="239"/>
      <c r="H85" s="239" t="s">
        <v>770</v>
      </c>
      <c r="I85" s="239" t="s">
        <v>756</v>
      </c>
      <c r="J85" s="239">
        <v>20</v>
      </c>
      <c r="K85" s="227"/>
    </row>
    <row r="86" spans="2:11" s="1" customFormat="1" ht="15" customHeight="1">
      <c r="B86" s="238"/>
      <c r="C86" s="239" t="s">
        <v>771</v>
      </c>
      <c r="D86" s="239"/>
      <c r="E86" s="239"/>
      <c r="F86" s="240" t="s">
        <v>760</v>
      </c>
      <c r="G86" s="239"/>
      <c r="H86" s="239" t="s">
        <v>772</v>
      </c>
      <c r="I86" s="239" t="s">
        <v>756</v>
      </c>
      <c r="J86" s="239">
        <v>20</v>
      </c>
      <c r="K86" s="227"/>
    </row>
    <row r="87" spans="2:11" s="1" customFormat="1" ht="15" customHeight="1">
      <c r="B87" s="238"/>
      <c r="C87" s="215" t="s">
        <v>773</v>
      </c>
      <c r="D87" s="215"/>
      <c r="E87" s="215"/>
      <c r="F87" s="236" t="s">
        <v>760</v>
      </c>
      <c r="G87" s="237"/>
      <c r="H87" s="215" t="s">
        <v>774</v>
      </c>
      <c r="I87" s="215" t="s">
        <v>756</v>
      </c>
      <c r="J87" s="215">
        <v>50</v>
      </c>
      <c r="K87" s="227"/>
    </row>
    <row r="88" spans="2:11" s="1" customFormat="1" ht="15" customHeight="1">
      <c r="B88" s="238"/>
      <c r="C88" s="215" t="s">
        <v>775</v>
      </c>
      <c r="D88" s="215"/>
      <c r="E88" s="215"/>
      <c r="F88" s="236" t="s">
        <v>760</v>
      </c>
      <c r="G88" s="237"/>
      <c r="H88" s="215" t="s">
        <v>776</v>
      </c>
      <c r="I88" s="215" t="s">
        <v>756</v>
      </c>
      <c r="J88" s="215">
        <v>20</v>
      </c>
      <c r="K88" s="227"/>
    </row>
    <row r="89" spans="2:11" s="1" customFormat="1" ht="15" customHeight="1">
      <c r="B89" s="238"/>
      <c r="C89" s="215" t="s">
        <v>777</v>
      </c>
      <c r="D89" s="215"/>
      <c r="E89" s="215"/>
      <c r="F89" s="236" t="s">
        <v>760</v>
      </c>
      <c r="G89" s="237"/>
      <c r="H89" s="215" t="s">
        <v>778</v>
      </c>
      <c r="I89" s="215" t="s">
        <v>756</v>
      </c>
      <c r="J89" s="215">
        <v>20</v>
      </c>
      <c r="K89" s="227"/>
    </row>
    <row r="90" spans="2:11" s="1" customFormat="1" ht="15" customHeight="1">
      <c r="B90" s="238"/>
      <c r="C90" s="215" t="s">
        <v>779</v>
      </c>
      <c r="D90" s="215"/>
      <c r="E90" s="215"/>
      <c r="F90" s="236" t="s">
        <v>760</v>
      </c>
      <c r="G90" s="237"/>
      <c r="H90" s="215" t="s">
        <v>780</v>
      </c>
      <c r="I90" s="215" t="s">
        <v>756</v>
      </c>
      <c r="J90" s="215">
        <v>50</v>
      </c>
      <c r="K90" s="227"/>
    </row>
    <row r="91" spans="2:11" s="1" customFormat="1" ht="15" customHeight="1">
      <c r="B91" s="238"/>
      <c r="C91" s="215" t="s">
        <v>781</v>
      </c>
      <c r="D91" s="215"/>
      <c r="E91" s="215"/>
      <c r="F91" s="236" t="s">
        <v>760</v>
      </c>
      <c r="G91" s="237"/>
      <c r="H91" s="215" t="s">
        <v>781</v>
      </c>
      <c r="I91" s="215" t="s">
        <v>756</v>
      </c>
      <c r="J91" s="215">
        <v>50</v>
      </c>
      <c r="K91" s="227"/>
    </row>
    <row r="92" spans="2:11" s="1" customFormat="1" ht="15" customHeight="1">
      <c r="B92" s="238"/>
      <c r="C92" s="215" t="s">
        <v>782</v>
      </c>
      <c r="D92" s="215"/>
      <c r="E92" s="215"/>
      <c r="F92" s="236" t="s">
        <v>760</v>
      </c>
      <c r="G92" s="237"/>
      <c r="H92" s="215" t="s">
        <v>783</v>
      </c>
      <c r="I92" s="215" t="s">
        <v>756</v>
      </c>
      <c r="J92" s="215">
        <v>255</v>
      </c>
      <c r="K92" s="227"/>
    </row>
    <row r="93" spans="2:11" s="1" customFormat="1" ht="15" customHeight="1">
      <c r="B93" s="238"/>
      <c r="C93" s="215" t="s">
        <v>784</v>
      </c>
      <c r="D93" s="215"/>
      <c r="E93" s="215"/>
      <c r="F93" s="236" t="s">
        <v>754</v>
      </c>
      <c r="G93" s="237"/>
      <c r="H93" s="215" t="s">
        <v>785</v>
      </c>
      <c r="I93" s="215" t="s">
        <v>786</v>
      </c>
      <c r="J93" s="215"/>
      <c r="K93" s="227"/>
    </row>
    <row r="94" spans="2:11" s="1" customFormat="1" ht="15" customHeight="1">
      <c r="B94" s="238"/>
      <c r="C94" s="215" t="s">
        <v>787</v>
      </c>
      <c r="D94" s="215"/>
      <c r="E94" s="215"/>
      <c r="F94" s="236" t="s">
        <v>754</v>
      </c>
      <c r="G94" s="237"/>
      <c r="H94" s="215" t="s">
        <v>788</v>
      </c>
      <c r="I94" s="215" t="s">
        <v>789</v>
      </c>
      <c r="J94" s="215"/>
      <c r="K94" s="227"/>
    </row>
    <row r="95" spans="2:11" s="1" customFormat="1" ht="15" customHeight="1">
      <c r="B95" s="238"/>
      <c r="C95" s="215" t="s">
        <v>790</v>
      </c>
      <c r="D95" s="215"/>
      <c r="E95" s="215"/>
      <c r="F95" s="236" t="s">
        <v>754</v>
      </c>
      <c r="G95" s="237"/>
      <c r="H95" s="215" t="s">
        <v>790</v>
      </c>
      <c r="I95" s="215" t="s">
        <v>789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754</v>
      </c>
      <c r="G96" s="237"/>
      <c r="H96" s="215" t="s">
        <v>791</v>
      </c>
      <c r="I96" s="215" t="s">
        <v>789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754</v>
      </c>
      <c r="G97" s="237"/>
      <c r="H97" s="215" t="s">
        <v>792</v>
      </c>
      <c r="I97" s="215" t="s">
        <v>789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793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748</v>
      </c>
      <c r="D103" s="228"/>
      <c r="E103" s="228"/>
      <c r="F103" s="228" t="s">
        <v>749</v>
      </c>
      <c r="G103" s="229"/>
      <c r="H103" s="228" t="s">
        <v>51</v>
      </c>
      <c r="I103" s="228" t="s">
        <v>54</v>
      </c>
      <c r="J103" s="228" t="s">
        <v>750</v>
      </c>
      <c r="K103" s="227"/>
    </row>
    <row r="104" spans="2:11" s="1" customFormat="1" ht="17.25" customHeight="1">
      <c r="B104" s="226"/>
      <c r="C104" s="230" t="s">
        <v>751</v>
      </c>
      <c r="D104" s="230"/>
      <c r="E104" s="230"/>
      <c r="F104" s="231" t="s">
        <v>752</v>
      </c>
      <c r="G104" s="232"/>
      <c r="H104" s="230"/>
      <c r="I104" s="230"/>
      <c r="J104" s="230" t="s">
        <v>753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754</v>
      </c>
      <c r="G106" s="215"/>
      <c r="H106" s="215" t="s">
        <v>794</v>
      </c>
      <c r="I106" s="215" t="s">
        <v>756</v>
      </c>
      <c r="J106" s="215">
        <v>20</v>
      </c>
      <c r="K106" s="227"/>
    </row>
    <row r="107" spans="2:11" s="1" customFormat="1" ht="15" customHeight="1">
      <c r="B107" s="226"/>
      <c r="C107" s="215" t="s">
        <v>757</v>
      </c>
      <c r="D107" s="215"/>
      <c r="E107" s="215"/>
      <c r="F107" s="236" t="s">
        <v>754</v>
      </c>
      <c r="G107" s="215"/>
      <c r="H107" s="215" t="s">
        <v>794</v>
      </c>
      <c r="I107" s="215" t="s">
        <v>756</v>
      </c>
      <c r="J107" s="215">
        <v>120</v>
      </c>
      <c r="K107" s="227"/>
    </row>
    <row r="108" spans="2:11" s="1" customFormat="1" ht="15" customHeight="1">
      <c r="B108" s="238"/>
      <c r="C108" s="215" t="s">
        <v>759</v>
      </c>
      <c r="D108" s="215"/>
      <c r="E108" s="215"/>
      <c r="F108" s="236" t="s">
        <v>760</v>
      </c>
      <c r="G108" s="215"/>
      <c r="H108" s="215" t="s">
        <v>794</v>
      </c>
      <c r="I108" s="215" t="s">
        <v>756</v>
      </c>
      <c r="J108" s="215">
        <v>50</v>
      </c>
      <c r="K108" s="227"/>
    </row>
    <row r="109" spans="2:11" s="1" customFormat="1" ht="15" customHeight="1">
      <c r="B109" s="238"/>
      <c r="C109" s="215" t="s">
        <v>762</v>
      </c>
      <c r="D109" s="215"/>
      <c r="E109" s="215"/>
      <c r="F109" s="236" t="s">
        <v>754</v>
      </c>
      <c r="G109" s="215"/>
      <c r="H109" s="215" t="s">
        <v>794</v>
      </c>
      <c r="I109" s="215" t="s">
        <v>764</v>
      </c>
      <c r="J109" s="215"/>
      <c r="K109" s="227"/>
    </row>
    <row r="110" spans="2:11" s="1" customFormat="1" ht="15" customHeight="1">
      <c r="B110" s="238"/>
      <c r="C110" s="215" t="s">
        <v>773</v>
      </c>
      <c r="D110" s="215"/>
      <c r="E110" s="215"/>
      <c r="F110" s="236" t="s">
        <v>760</v>
      </c>
      <c r="G110" s="215"/>
      <c r="H110" s="215" t="s">
        <v>794</v>
      </c>
      <c r="I110" s="215" t="s">
        <v>756</v>
      </c>
      <c r="J110" s="215">
        <v>50</v>
      </c>
      <c r="K110" s="227"/>
    </row>
    <row r="111" spans="2:11" s="1" customFormat="1" ht="15" customHeight="1">
      <c r="B111" s="238"/>
      <c r="C111" s="215" t="s">
        <v>781</v>
      </c>
      <c r="D111" s="215"/>
      <c r="E111" s="215"/>
      <c r="F111" s="236" t="s">
        <v>760</v>
      </c>
      <c r="G111" s="215"/>
      <c r="H111" s="215" t="s">
        <v>794</v>
      </c>
      <c r="I111" s="215" t="s">
        <v>756</v>
      </c>
      <c r="J111" s="215">
        <v>50</v>
      </c>
      <c r="K111" s="227"/>
    </row>
    <row r="112" spans="2:11" s="1" customFormat="1" ht="15" customHeight="1">
      <c r="B112" s="238"/>
      <c r="C112" s="215" t="s">
        <v>779</v>
      </c>
      <c r="D112" s="215"/>
      <c r="E112" s="215"/>
      <c r="F112" s="236" t="s">
        <v>760</v>
      </c>
      <c r="G112" s="215"/>
      <c r="H112" s="215" t="s">
        <v>794</v>
      </c>
      <c r="I112" s="215" t="s">
        <v>756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754</v>
      </c>
      <c r="G113" s="215"/>
      <c r="H113" s="215" t="s">
        <v>795</v>
      </c>
      <c r="I113" s="215" t="s">
        <v>756</v>
      </c>
      <c r="J113" s="215">
        <v>20</v>
      </c>
      <c r="K113" s="227"/>
    </row>
    <row r="114" spans="2:11" s="1" customFormat="1" ht="15" customHeight="1">
      <c r="B114" s="238"/>
      <c r="C114" s="215" t="s">
        <v>796</v>
      </c>
      <c r="D114" s="215"/>
      <c r="E114" s="215"/>
      <c r="F114" s="236" t="s">
        <v>754</v>
      </c>
      <c r="G114" s="215"/>
      <c r="H114" s="215" t="s">
        <v>797</v>
      </c>
      <c r="I114" s="215" t="s">
        <v>756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754</v>
      </c>
      <c r="G115" s="215"/>
      <c r="H115" s="215" t="s">
        <v>798</v>
      </c>
      <c r="I115" s="215" t="s">
        <v>789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754</v>
      </c>
      <c r="G116" s="215"/>
      <c r="H116" s="215" t="s">
        <v>799</v>
      </c>
      <c r="I116" s="215" t="s">
        <v>789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754</v>
      </c>
      <c r="G117" s="215"/>
      <c r="H117" s="215" t="s">
        <v>800</v>
      </c>
      <c r="I117" s="215" t="s">
        <v>801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802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748</v>
      </c>
      <c r="D123" s="228"/>
      <c r="E123" s="228"/>
      <c r="F123" s="228" t="s">
        <v>749</v>
      </c>
      <c r="G123" s="229"/>
      <c r="H123" s="228" t="s">
        <v>51</v>
      </c>
      <c r="I123" s="228" t="s">
        <v>54</v>
      </c>
      <c r="J123" s="228" t="s">
        <v>750</v>
      </c>
      <c r="K123" s="257"/>
    </row>
    <row r="124" spans="2:11" s="1" customFormat="1" ht="17.25" customHeight="1">
      <c r="B124" s="256"/>
      <c r="C124" s="230" t="s">
        <v>751</v>
      </c>
      <c r="D124" s="230"/>
      <c r="E124" s="230"/>
      <c r="F124" s="231" t="s">
        <v>752</v>
      </c>
      <c r="G124" s="232"/>
      <c r="H124" s="230"/>
      <c r="I124" s="230"/>
      <c r="J124" s="230" t="s">
        <v>753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757</v>
      </c>
      <c r="D126" s="235"/>
      <c r="E126" s="235"/>
      <c r="F126" s="236" t="s">
        <v>754</v>
      </c>
      <c r="G126" s="215"/>
      <c r="H126" s="215" t="s">
        <v>794</v>
      </c>
      <c r="I126" s="215" t="s">
        <v>756</v>
      </c>
      <c r="J126" s="215">
        <v>120</v>
      </c>
      <c r="K126" s="261"/>
    </row>
    <row r="127" spans="2:11" s="1" customFormat="1" ht="15" customHeight="1">
      <c r="B127" s="258"/>
      <c r="C127" s="215" t="s">
        <v>803</v>
      </c>
      <c r="D127" s="215"/>
      <c r="E127" s="215"/>
      <c r="F127" s="236" t="s">
        <v>754</v>
      </c>
      <c r="G127" s="215"/>
      <c r="H127" s="215" t="s">
        <v>804</v>
      </c>
      <c r="I127" s="215" t="s">
        <v>756</v>
      </c>
      <c r="J127" s="215" t="s">
        <v>805</v>
      </c>
      <c r="K127" s="261"/>
    </row>
    <row r="128" spans="2:11" s="1" customFormat="1" ht="15" customHeight="1">
      <c r="B128" s="258"/>
      <c r="C128" s="215" t="s">
        <v>702</v>
      </c>
      <c r="D128" s="215"/>
      <c r="E128" s="215"/>
      <c r="F128" s="236" t="s">
        <v>754</v>
      </c>
      <c r="G128" s="215"/>
      <c r="H128" s="215" t="s">
        <v>806</v>
      </c>
      <c r="I128" s="215" t="s">
        <v>756</v>
      </c>
      <c r="J128" s="215" t="s">
        <v>805</v>
      </c>
      <c r="K128" s="261"/>
    </row>
    <row r="129" spans="2:11" s="1" customFormat="1" ht="15" customHeight="1">
      <c r="B129" s="258"/>
      <c r="C129" s="215" t="s">
        <v>765</v>
      </c>
      <c r="D129" s="215"/>
      <c r="E129" s="215"/>
      <c r="F129" s="236" t="s">
        <v>760</v>
      </c>
      <c r="G129" s="215"/>
      <c r="H129" s="215" t="s">
        <v>766</v>
      </c>
      <c r="I129" s="215" t="s">
        <v>756</v>
      </c>
      <c r="J129" s="215">
        <v>15</v>
      </c>
      <c r="K129" s="261"/>
    </row>
    <row r="130" spans="2:11" s="1" customFormat="1" ht="15" customHeight="1">
      <c r="B130" s="258"/>
      <c r="C130" s="239" t="s">
        <v>767</v>
      </c>
      <c r="D130" s="239"/>
      <c r="E130" s="239"/>
      <c r="F130" s="240" t="s">
        <v>760</v>
      </c>
      <c r="G130" s="239"/>
      <c r="H130" s="239" t="s">
        <v>768</v>
      </c>
      <c r="I130" s="239" t="s">
        <v>756</v>
      </c>
      <c r="J130" s="239">
        <v>15</v>
      </c>
      <c r="K130" s="261"/>
    </row>
    <row r="131" spans="2:11" s="1" customFormat="1" ht="15" customHeight="1">
      <c r="B131" s="258"/>
      <c r="C131" s="239" t="s">
        <v>769</v>
      </c>
      <c r="D131" s="239"/>
      <c r="E131" s="239"/>
      <c r="F131" s="240" t="s">
        <v>760</v>
      </c>
      <c r="G131" s="239"/>
      <c r="H131" s="239" t="s">
        <v>770</v>
      </c>
      <c r="I131" s="239" t="s">
        <v>756</v>
      </c>
      <c r="J131" s="239">
        <v>20</v>
      </c>
      <c r="K131" s="261"/>
    </row>
    <row r="132" spans="2:11" s="1" customFormat="1" ht="15" customHeight="1">
      <c r="B132" s="258"/>
      <c r="C132" s="239" t="s">
        <v>771</v>
      </c>
      <c r="D132" s="239"/>
      <c r="E132" s="239"/>
      <c r="F132" s="240" t="s">
        <v>760</v>
      </c>
      <c r="G132" s="239"/>
      <c r="H132" s="239" t="s">
        <v>772</v>
      </c>
      <c r="I132" s="239" t="s">
        <v>756</v>
      </c>
      <c r="J132" s="239">
        <v>20</v>
      </c>
      <c r="K132" s="261"/>
    </row>
    <row r="133" spans="2:11" s="1" customFormat="1" ht="15" customHeight="1">
      <c r="B133" s="258"/>
      <c r="C133" s="215" t="s">
        <v>759</v>
      </c>
      <c r="D133" s="215"/>
      <c r="E133" s="215"/>
      <c r="F133" s="236" t="s">
        <v>760</v>
      </c>
      <c r="G133" s="215"/>
      <c r="H133" s="215" t="s">
        <v>794</v>
      </c>
      <c r="I133" s="215" t="s">
        <v>756</v>
      </c>
      <c r="J133" s="215">
        <v>50</v>
      </c>
      <c r="K133" s="261"/>
    </row>
    <row r="134" spans="2:11" s="1" customFormat="1" ht="15" customHeight="1">
      <c r="B134" s="258"/>
      <c r="C134" s="215" t="s">
        <v>773</v>
      </c>
      <c r="D134" s="215"/>
      <c r="E134" s="215"/>
      <c r="F134" s="236" t="s">
        <v>760</v>
      </c>
      <c r="G134" s="215"/>
      <c r="H134" s="215" t="s">
        <v>794</v>
      </c>
      <c r="I134" s="215" t="s">
        <v>756</v>
      </c>
      <c r="J134" s="215">
        <v>50</v>
      </c>
      <c r="K134" s="261"/>
    </row>
    <row r="135" spans="2:11" s="1" customFormat="1" ht="15" customHeight="1">
      <c r="B135" s="258"/>
      <c r="C135" s="215" t="s">
        <v>779</v>
      </c>
      <c r="D135" s="215"/>
      <c r="E135" s="215"/>
      <c r="F135" s="236" t="s">
        <v>760</v>
      </c>
      <c r="G135" s="215"/>
      <c r="H135" s="215" t="s">
        <v>794</v>
      </c>
      <c r="I135" s="215" t="s">
        <v>756</v>
      </c>
      <c r="J135" s="215">
        <v>50</v>
      </c>
      <c r="K135" s="261"/>
    </row>
    <row r="136" spans="2:11" s="1" customFormat="1" ht="15" customHeight="1">
      <c r="B136" s="258"/>
      <c r="C136" s="215" t="s">
        <v>781</v>
      </c>
      <c r="D136" s="215"/>
      <c r="E136" s="215"/>
      <c r="F136" s="236" t="s">
        <v>760</v>
      </c>
      <c r="G136" s="215"/>
      <c r="H136" s="215" t="s">
        <v>794</v>
      </c>
      <c r="I136" s="215" t="s">
        <v>756</v>
      </c>
      <c r="J136" s="215">
        <v>50</v>
      </c>
      <c r="K136" s="261"/>
    </row>
    <row r="137" spans="2:11" s="1" customFormat="1" ht="15" customHeight="1">
      <c r="B137" s="258"/>
      <c r="C137" s="215" t="s">
        <v>782</v>
      </c>
      <c r="D137" s="215"/>
      <c r="E137" s="215"/>
      <c r="F137" s="236" t="s">
        <v>760</v>
      </c>
      <c r="G137" s="215"/>
      <c r="H137" s="215" t="s">
        <v>807</v>
      </c>
      <c r="I137" s="215" t="s">
        <v>756</v>
      </c>
      <c r="J137" s="215">
        <v>255</v>
      </c>
      <c r="K137" s="261"/>
    </row>
    <row r="138" spans="2:11" s="1" customFormat="1" ht="15" customHeight="1">
      <c r="B138" s="258"/>
      <c r="C138" s="215" t="s">
        <v>784</v>
      </c>
      <c r="D138" s="215"/>
      <c r="E138" s="215"/>
      <c r="F138" s="236" t="s">
        <v>754</v>
      </c>
      <c r="G138" s="215"/>
      <c r="H138" s="215" t="s">
        <v>808</v>
      </c>
      <c r="I138" s="215" t="s">
        <v>786</v>
      </c>
      <c r="J138" s="215"/>
      <c r="K138" s="261"/>
    </row>
    <row r="139" spans="2:11" s="1" customFormat="1" ht="15" customHeight="1">
      <c r="B139" s="258"/>
      <c r="C139" s="215" t="s">
        <v>787</v>
      </c>
      <c r="D139" s="215"/>
      <c r="E139" s="215"/>
      <c r="F139" s="236" t="s">
        <v>754</v>
      </c>
      <c r="G139" s="215"/>
      <c r="H139" s="215" t="s">
        <v>809</v>
      </c>
      <c r="I139" s="215" t="s">
        <v>789</v>
      </c>
      <c r="J139" s="215"/>
      <c r="K139" s="261"/>
    </row>
    <row r="140" spans="2:11" s="1" customFormat="1" ht="15" customHeight="1">
      <c r="B140" s="258"/>
      <c r="C140" s="215" t="s">
        <v>790</v>
      </c>
      <c r="D140" s="215"/>
      <c r="E140" s="215"/>
      <c r="F140" s="236" t="s">
        <v>754</v>
      </c>
      <c r="G140" s="215"/>
      <c r="H140" s="215" t="s">
        <v>790</v>
      </c>
      <c r="I140" s="215" t="s">
        <v>789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754</v>
      </c>
      <c r="G141" s="215"/>
      <c r="H141" s="215" t="s">
        <v>810</v>
      </c>
      <c r="I141" s="215" t="s">
        <v>789</v>
      </c>
      <c r="J141" s="215"/>
      <c r="K141" s="261"/>
    </row>
    <row r="142" spans="2:11" s="1" customFormat="1" ht="15" customHeight="1">
      <c r="B142" s="258"/>
      <c r="C142" s="215" t="s">
        <v>811</v>
      </c>
      <c r="D142" s="215"/>
      <c r="E142" s="215"/>
      <c r="F142" s="236" t="s">
        <v>754</v>
      </c>
      <c r="G142" s="215"/>
      <c r="H142" s="215" t="s">
        <v>812</v>
      </c>
      <c r="I142" s="215" t="s">
        <v>789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813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748</v>
      </c>
      <c r="D148" s="228"/>
      <c r="E148" s="228"/>
      <c r="F148" s="228" t="s">
        <v>749</v>
      </c>
      <c r="G148" s="229"/>
      <c r="H148" s="228" t="s">
        <v>51</v>
      </c>
      <c r="I148" s="228" t="s">
        <v>54</v>
      </c>
      <c r="J148" s="228" t="s">
        <v>750</v>
      </c>
      <c r="K148" s="227"/>
    </row>
    <row r="149" spans="2:11" s="1" customFormat="1" ht="17.25" customHeight="1">
      <c r="B149" s="226"/>
      <c r="C149" s="230" t="s">
        <v>751</v>
      </c>
      <c r="D149" s="230"/>
      <c r="E149" s="230"/>
      <c r="F149" s="231" t="s">
        <v>752</v>
      </c>
      <c r="G149" s="232"/>
      <c r="H149" s="230"/>
      <c r="I149" s="230"/>
      <c r="J149" s="230" t="s">
        <v>753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757</v>
      </c>
      <c r="D151" s="215"/>
      <c r="E151" s="215"/>
      <c r="F151" s="266" t="s">
        <v>754</v>
      </c>
      <c r="G151" s="215"/>
      <c r="H151" s="265" t="s">
        <v>794</v>
      </c>
      <c r="I151" s="265" t="s">
        <v>756</v>
      </c>
      <c r="J151" s="265">
        <v>120</v>
      </c>
      <c r="K151" s="261"/>
    </row>
    <row r="152" spans="2:11" s="1" customFormat="1" ht="15" customHeight="1">
      <c r="B152" s="238"/>
      <c r="C152" s="265" t="s">
        <v>803</v>
      </c>
      <c r="D152" s="215"/>
      <c r="E152" s="215"/>
      <c r="F152" s="266" t="s">
        <v>754</v>
      </c>
      <c r="G152" s="215"/>
      <c r="H152" s="265" t="s">
        <v>814</v>
      </c>
      <c r="I152" s="265" t="s">
        <v>756</v>
      </c>
      <c r="J152" s="265" t="s">
        <v>805</v>
      </c>
      <c r="K152" s="261"/>
    </row>
    <row r="153" spans="2:11" s="1" customFormat="1" ht="15" customHeight="1">
      <c r="B153" s="238"/>
      <c r="C153" s="265" t="s">
        <v>702</v>
      </c>
      <c r="D153" s="215"/>
      <c r="E153" s="215"/>
      <c r="F153" s="266" t="s">
        <v>754</v>
      </c>
      <c r="G153" s="215"/>
      <c r="H153" s="265" t="s">
        <v>815</v>
      </c>
      <c r="I153" s="265" t="s">
        <v>756</v>
      </c>
      <c r="J153" s="265" t="s">
        <v>805</v>
      </c>
      <c r="K153" s="261"/>
    </row>
    <row r="154" spans="2:11" s="1" customFormat="1" ht="15" customHeight="1">
      <c r="B154" s="238"/>
      <c r="C154" s="265" t="s">
        <v>759</v>
      </c>
      <c r="D154" s="215"/>
      <c r="E154" s="215"/>
      <c r="F154" s="266" t="s">
        <v>760</v>
      </c>
      <c r="G154" s="215"/>
      <c r="H154" s="265" t="s">
        <v>794</v>
      </c>
      <c r="I154" s="265" t="s">
        <v>756</v>
      </c>
      <c r="J154" s="265">
        <v>50</v>
      </c>
      <c r="K154" s="261"/>
    </row>
    <row r="155" spans="2:11" s="1" customFormat="1" ht="15" customHeight="1">
      <c r="B155" s="238"/>
      <c r="C155" s="265" t="s">
        <v>762</v>
      </c>
      <c r="D155" s="215"/>
      <c r="E155" s="215"/>
      <c r="F155" s="266" t="s">
        <v>754</v>
      </c>
      <c r="G155" s="215"/>
      <c r="H155" s="265" t="s">
        <v>794</v>
      </c>
      <c r="I155" s="265" t="s">
        <v>764</v>
      </c>
      <c r="J155" s="265"/>
      <c r="K155" s="261"/>
    </row>
    <row r="156" spans="2:11" s="1" customFormat="1" ht="15" customHeight="1">
      <c r="B156" s="238"/>
      <c r="C156" s="265" t="s">
        <v>773</v>
      </c>
      <c r="D156" s="215"/>
      <c r="E156" s="215"/>
      <c r="F156" s="266" t="s">
        <v>760</v>
      </c>
      <c r="G156" s="215"/>
      <c r="H156" s="265" t="s">
        <v>794</v>
      </c>
      <c r="I156" s="265" t="s">
        <v>756</v>
      </c>
      <c r="J156" s="265">
        <v>50</v>
      </c>
      <c r="K156" s="261"/>
    </row>
    <row r="157" spans="2:11" s="1" customFormat="1" ht="15" customHeight="1">
      <c r="B157" s="238"/>
      <c r="C157" s="265" t="s">
        <v>781</v>
      </c>
      <c r="D157" s="215"/>
      <c r="E157" s="215"/>
      <c r="F157" s="266" t="s">
        <v>760</v>
      </c>
      <c r="G157" s="215"/>
      <c r="H157" s="265" t="s">
        <v>794</v>
      </c>
      <c r="I157" s="265" t="s">
        <v>756</v>
      </c>
      <c r="J157" s="265">
        <v>50</v>
      </c>
      <c r="K157" s="261"/>
    </row>
    <row r="158" spans="2:11" s="1" customFormat="1" ht="15" customHeight="1">
      <c r="B158" s="238"/>
      <c r="C158" s="265" t="s">
        <v>779</v>
      </c>
      <c r="D158" s="215"/>
      <c r="E158" s="215"/>
      <c r="F158" s="266" t="s">
        <v>760</v>
      </c>
      <c r="G158" s="215"/>
      <c r="H158" s="265" t="s">
        <v>794</v>
      </c>
      <c r="I158" s="265" t="s">
        <v>756</v>
      </c>
      <c r="J158" s="265">
        <v>50</v>
      </c>
      <c r="K158" s="261"/>
    </row>
    <row r="159" spans="2:11" s="1" customFormat="1" ht="15" customHeight="1">
      <c r="B159" s="238"/>
      <c r="C159" s="265" t="s">
        <v>96</v>
      </c>
      <c r="D159" s="215"/>
      <c r="E159" s="215"/>
      <c r="F159" s="266" t="s">
        <v>754</v>
      </c>
      <c r="G159" s="215"/>
      <c r="H159" s="265" t="s">
        <v>816</v>
      </c>
      <c r="I159" s="265" t="s">
        <v>756</v>
      </c>
      <c r="J159" s="265" t="s">
        <v>817</v>
      </c>
      <c r="K159" s="261"/>
    </row>
    <row r="160" spans="2:11" s="1" customFormat="1" ht="15" customHeight="1">
      <c r="B160" s="238"/>
      <c r="C160" s="265" t="s">
        <v>818</v>
      </c>
      <c r="D160" s="215"/>
      <c r="E160" s="215"/>
      <c r="F160" s="266" t="s">
        <v>754</v>
      </c>
      <c r="G160" s="215"/>
      <c r="H160" s="265" t="s">
        <v>819</v>
      </c>
      <c r="I160" s="265" t="s">
        <v>789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820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748</v>
      </c>
      <c r="D166" s="228"/>
      <c r="E166" s="228"/>
      <c r="F166" s="228" t="s">
        <v>749</v>
      </c>
      <c r="G166" s="270"/>
      <c r="H166" s="271" t="s">
        <v>51</v>
      </c>
      <c r="I166" s="271" t="s">
        <v>54</v>
      </c>
      <c r="J166" s="228" t="s">
        <v>750</v>
      </c>
      <c r="K166" s="208"/>
    </row>
    <row r="167" spans="2:11" s="1" customFormat="1" ht="17.25" customHeight="1">
      <c r="B167" s="209"/>
      <c r="C167" s="230" t="s">
        <v>751</v>
      </c>
      <c r="D167" s="230"/>
      <c r="E167" s="230"/>
      <c r="F167" s="231" t="s">
        <v>752</v>
      </c>
      <c r="G167" s="272"/>
      <c r="H167" s="273"/>
      <c r="I167" s="273"/>
      <c r="J167" s="230" t="s">
        <v>753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757</v>
      </c>
      <c r="D169" s="215"/>
      <c r="E169" s="215"/>
      <c r="F169" s="236" t="s">
        <v>754</v>
      </c>
      <c r="G169" s="215"/>
      <c r="H169" s="215" t="s">
        <v>794</v>
      </c>
      <c r="I169" s="215" t="s">
        <v>756</v>
      </c>
      <c r="J169" s="215">
        <v>120</v>
      </c>
      <c r="K169" s="261"/>
    </row>
    <row r="170" spans="2:11" s="1" customFormat="1" ht="15" customHeight="1">
      <c r="B170" s="238"/>
      <c r="C170" s="215" t="s">
        <v>803</v>
      </c>
      <c r="D170" s="215"/>
      <c r="E170" s="215"/>
      <c r="F170" s="236" t="s">
        <v>754</v>
      </c>
      <c r="G170" s="215"/>
      <c r="H170" s="215" t="s">
        <v>804</v>
      </c>
      <c r="I170" s="215" t="s">
        <v>756</v>
      </c>
      <c r="J170" s="215" t="s">
        <v>805</v>
      </c>
      <c r="K170" s="261"/>
    </row>
    <row r="171" spans="2:11" s="1" customFormat="1" ht="15" customHeight="1">
      <c r="B171" s="238"/>
      <c r="C171" s="215" t="s">
        <v>702</v>
      </c>
      <c r="D171" s="215"/>
      <c r="E171" s="215"/>
      <c r="F171" s="236" t="s">
        <v>754</v>
      </c>
      <c r="G171" s="215"/>
      <c r="H171" s="215" t="s">
        <v>821</v>
      </c>
      <c r="I171" s="215" t="s">
        <v>756</v>
      </c>
      <c r="J171" s="215" t="s">
        <v>805</v>
      </c>
      <c r="K171" s="261"/>
    </row>
    <row r="172" spans="2:11" s="1" customFormat="1" ht="15" customHeight="1">
      <c r="B172" s="238"/>
      <c r="C172" s="215" t="s">
        <v>759</v>
      </c>
      <c r="D172" s="215"/>
      <c r="E172" s="215"/>
      <c r="F172" s="236" t="s">
        <v>760</v>
      </c>
      <c r="G172" s="215"/>
      <c r="H172" s="215" t="s">
        <v>821</v>
      </c>
      <c r="I172" s="215" t="s">
        <v>756</v>
      </c>
      <c r="J172" s="215">
        <v>50</v>
      </c>
      <c r="K172" s="261"/>
    </row>
    <row r="173" spans="2:11" s="1" customFormat="1" ht="15" customHeight="1">
      <c r="B173" s="238"/>
      <c r="C173" s="215" t="s">
        <v>762</v>
      </c>
      <c r="D173" s="215"/>
      <c r="E173" s="215"/>
      <c r="F173" s="236" t="s">
        <v>754</v>
      </c>
      <c r="G173" s="215"/>
      <c r="H173" s="215" t="s">
        <v>821</v>
      </c>
      <c r="I173" s="215" t="s">
        <v>764</v>
      </c>
      <c r="J173" s="215"/>
      <c r="K173" s="261"/>
    </row>
    <row r="174" spans="2:11" s="1" customFormat="1" ht="15" customHeight="1">
      <c r="B174" s="238"/>
      <c r="C174" s="215" t="s">
        <v>773</v>
      </c>
      <c r="D174" s="215"/>
      <c r="E174" s="215"/>
      <c r="F174" s="236" t="s">
        <v>760</v>
      </c>
      <c r="G174" s="215"/>
      <c r="H174" s="215" t="s">
        <v>821</v>
      </c>
      <c r="I174" s="215" t="s">
        <v>756</v>
      </c>
      <c r="J174" s="215">
        <v>50</v>
      </c>
      <c r="K174" s="261"/>
    </row>
    <row r="175" spans="2:11" s="1" customFormat="1" ht="15" customHeight="1">
      <c r="B175" s="238"/>
      <c r="C175" s="215" t="s">
        <v>781</v>
      </c>
      <c r="D175" s="215"/>
      <c r="E175" s="215"/>
      <c r="F175" s="236" t="s">
        <v>760</v>
      </c>
      <c r="G175" s="215"/>
      <c r="H175" s="215" t="s">
        <v>821</v>
      </c>
      <c r="I175" s="215" t="s">
        <v>756</v>
      </c>
      <c r="J175" s="215">
        <v>50</v>
      </c>
      <c r="K175" s="261"/>
    </row>
    <row r="176" spans="2:11" s="1" customFormat="1" ht="15" customHeight="1">
      <c r="B176" s="238"/>
      <c r="C176" s="215" t="s">
        <v>779</v>
      </c>
      <c r="D176" s="215"/>
      <c r="E176" s="215"/>
      <c r="F176" s="236" t="s">
        <v>760</v>
      </c>
      <c r="G176" s="215"/>
      <c r="H176" s="215" t="s">
        <v>821</v>
      </c>
      <c r="I176" s="215" t="s">
        <v>756</v>
      </c>
      <c r="J176" s="215">
        <v>50</v>
      </c>
      <c r="K176" s="261"/>
    </row>
    <row r="177" spans="2:11" s="1" customFormat="1" ht="15" customHeight="1">
      <c r="B177" s="238"/>
      <c r="C177" s="215" t="s">
        <v>127</v>
      </c>
      <c r="D177" s="215"/>
      <c r="E177" s="215"/>
      <c r="F177" s="236" t="s">
        <v>754</v>
      </c>
      <c r="G177" s="215"/>
      <c r="H177" s="215" t="s">
        <v>822</v>
      </c>
      <c r="I177" s="215" t="s">
        <v>823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754</v>
      </c>
      <c r="G178" s="215"/>
      <c r="H178" s="215" t="s">
        <v>824</v>
      </c>
      <c r="I178" s="215" t="s">
        <v>825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754</v>
      </c>
      <c r="G179" s="215"/>
      <c r="H179" s="215" t="s">
        <v>826</v>
      </c>
      <c r="I179" s="215" t="s">
        <v>756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754</v>
      </c>
      <c r="G180" s="215"/>
      <c r="H180" s="215" t="s">
        <v>827</v>
      </c>
      <c r="I180" s="215" t="s">
        <v>756</v>
      </c>
      <c r="J180" s="215">
        <v>255</v>
      </c>
      <c r="K180" s="261"/>
    </row>
    <row r="181" spans="2:11" s="1" customFormat="1" ht="15" customHeight="1">
      <c r="B181" s="238"/>
      <c r="C181" s="215" t="s">
        <v>128</v>
      </c>
      <c r="D181" s="215"/>
      <c r="E181" s="215"/>
      <c r="F181" s="236" t="s">
        <v>754</v>
      </c>
      <c r="G181" s="215"/>
      <c r="H181" s="215" t="s">
        <v>718</v>
      </c>
      <c r="I181" s="215" t="s">
        <v>756</v>
      </c>
      <c r="J181" s="215">
        <v>10</v>
      </c>
      <c r="K181" s="261"/>
    </row>
    <row r="182" spans="2:11" s="1" customFormat="1" ht="15" customHeight="1">
      <c r="B182" s="238"/>
      <c r="C182" s="215" t="s">
        <v>129</v>
      </c>
      <c r="D182" s="215"/>
      <c r="E182" s="215"/>
      <c r="F182" s="236" t="s">
        <v>754</v>
      </c>
      <c r="G182" s="215"/>
      <c r="H182" s="215" t="s">
        <v>828</v>
      </c>
      <c r="I182" s="215" t="s">
        <v>789</v>
      </c>
      <c r="J182" s="215"/>
      <c r="K182" s="261"/>
    </row>
    <row r="183" spans="2:11" s="1" customFormat="1" ht="15" customHeight="1">
      <c r="B183" s="238"/>
      <c r="C183" s="215" t="s">
        <v>829</v>
      </c>
      <c r="D183" s="215"/>
      <c r="E183" s="215"/>
      <c r="F183" s="236" t="s">
        <v>754</v>
      </c>
      <c r="G183" s="215"/>
      <c r="H183" s="215" t="s">
        <v>830</v>
      </c>
      <c r="I183" s="215" t="s">
        <v>789</v>
      </c>
      <c r="J183" s="215"/>
      <c r="K183" s="261"/>
    </row>
    <row r="184" spans="2:11" s="1" customFormat="1" ht="15" customHeight="1">
      <c r="B184" s="238"/>
      <c r="C184" s="215" t="s">
        <v>818</v>
      </c>
      <c r="D184" s="215"/>
      <c r="E184" s="215"/>
      <c r="F184" s="236" t="s">
        <v>754</v>
      </c>
      <c r="G184" s="215"/>
      <c r="H184" s="215" t="s">
        <v>831</v>
      </c>
      <c r="I184" s="215" t="s">
        <v>789</v>
      </c>
      <c r="J184" s="215"/>
      <c r="K184" s="261"/>
    </row>
    <row r="185" spans="2:11" s="1" customFormat="1" ht="15" customHeight="1">
      <c r="B185" s="238"/>
      <c r="C185" s="215" t="s">
        <v>131</v>
      </c>
      <c r="D185" s="215"/>
      <c r="E185" s="215"/>
      <c r="F185" s="236" t="s">
        <v>760</v>
      </c>
      <c r="G185" s="215"/>
      <c r="H185" s="215" t="s">
        <v>832</v>
      </c>
      <c r="I185" s="215" t="s">
        <v>756</v>
      </c>
      <c r="J185" s="215">
        <v>50</v>
      </c>
      <c r="K185" s="261"/>
    </row>
    <row r="186" spans="2:11" s="1" customFormat="1" ht="15" customHeight="1">
      <c r="B186" s="238"/>
      <c r="C186" s="215" t="s">
        <v>833</v>
      </c>
      <c r="D186" s="215"/>
      <c r="E186" s="215"/>
      <c r="F186" s="236" t="s">
        <v>760</v>
      </c>
      <c r="G186" s="215"/>
      <c r="H186" s="215" t="s">
        <v>834</v>
      </c>
      <c r="I186" s="215" t="s">
        <v>835</v>
      </c>
      <c r="J186" s="215"/>
      <c r="K186" s="261"/>
    </row>
    <row r="187" spans="2:11" s="1" customFormat="1" ht="15" customHeight="1">
      <c r="B187" s="238"/>
      <c r="C187" s="215" t="s">
        <v>836</v>
      </c>
      <c r="D187" s="215"/>
      <c r="E187" s="215"/>
      <c r="F187" s="236" t="s">
        <v>760</v>
      </c>
      <c r="G187" s="215"/>
      <c r="H187" s="215" t="s">
        <v>837</v>
      </c>
      <c r="I187" s="215" t="s">
        <v>835</v>
      </c>
      <c r="J187" s="215"/>
      <c r="K187" s="261"/>
    </row>
    <row r="188" spans="2:11" s="1" customFormat="1" ht="15" customHeight="1">
      <c r="B188" s="238"/>
      <c r="C188" s="215" t="s">
        <v>838</v>
      </c>
      <c r="D188" s="215"/>
      <c r="E188" s="215"/>
      <c r="F188" s="236" t="s">
        <v>760</v>
      </c>
      <c r="G188" s="215"/>
      <c r="H188" s="215" t="s">
        <v>839</v>
      </c>
      <c r="I188" s="215" t="s">
        <v>835</v>
      </c>
      <c r="J188" s="215"/>
      <c r="K188" s="261"/>
    </row>
    <row r="189" spans="2:11" s="1" customFormat="1" ht="15" customHeight="1">
      <c r="B189" s="238"/>
      <c r="C189" s="274" t="s">
        <v>840</v>
      </c>
      <c r="D189" s="215"/>
      <c r="E189" s="215"/>
      <c r="F189" s="236" t="s">
        <v>760</v>
      </c>
      <c r="G189" s="215"/>
      <c r="H189" s="215" t="s">
        <v>841</v>
      </c>
      <c r="I189" s="215" t="s">
        <v>842</v>
      </c>
      <c r="J189" s="275" t="s">
        <v>843</v>
      </c>
      <c r="K189" s="261"/>
    </row>
    <row r="190" spans="2:11" s="17" customFormat="1" ht="15" customHeight="1">
      <c r="B190" s="276"/>
      <c r="C190" s="277" t="s">
        <v>844</v>
      </c>
      <c r="D190" s="278"/>
      <c r="E190" s="278"/>
      <c r="F190" s="279" t="s">
        <v>760</v>
      </c>
      <c r="G190" s="278"/>
      <c r="H190" s="278" t="s">
        <v>845</v>
      </c>
      <c r="I190" s="278" t="s">
        <v>842</v>
      </c>
      <c r="J190" s="280" t="s">
        <v>843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754</v>
      </c>
      <c r="G191" s="215"/>
      <c r="H191" s="212" t="s">
        <v>846</v>
      </c>
      <c r="I191" s="215" t="s">
        <v>847</v>
      </c>
      <c r="J191" s="215"/>
      <c r="K191" s="261"/>
    </row>
    <row r="192" spans="2:11" s="1" customFormat="1" ht="15" customHeight="1">
      <c r="B192" s="238"/>
      <c r="C192" s="274" t="s">
        <v>848</v>
      </c>
      <c r="D192" s="215"/>
      <c r="E192" s="215"/>
      <c r="F192" s="236" t="s">
        <v>754</v>
      </c>
      <c r="G192" s="215"/>
      <c r="H192" s="215" t="s">
        <v>849</v>
      </c>
      <c r="I192" s="215" t="s">
        <v>789</v>
      </c>
      <c r="J192" s="215"/>
      <c r="K192" s="261"/>
    </row>
    <row r="193" spans="2:11" s="1" customFormat="1" ht="15" customHeight="1">
      <c r="B193" s="238"/>
      <c r="C193" s="274" t="s">
        <v>850</v>
      </c>
      <c r="D193" s="215"/>
      <c r="E193" s="215"/>
      <c r="F193" s="236" t="s">
        <v>754</v>
      </c>
      <c r="G193" s="215"/>
      <c r="H193" s="215" t="s">
        <v>851</v>
      </c>
      <c r="I193" s="215" t="s">
        <v>789</v>
      </c>
      <c r="J193" s="215"/>
      <c r="K193" s="261"/>
    </row>
    <row r="194" spans="2:11" s="1" customFormat="1" ht="15" customHeight="1">
      <c r="B194" s="238"/>
      <c r="C194" s="274" t="s">
        <v>852</v>
      </c>
      <c r="D194" s="215"/>
      <c r="E194" s="215"/>
      <c r="F194" s="236" t="s">
        <v>760</v>
      </c>
      <c r="G194" s="215"/>
      <c r="H194" s="215" t="s">
        <v>853</v>
      </c>
      <c r="I194" s="215" t="s">
        <v>789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854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855</v>
      </c>
      <c r="D201" s="283"/>
      <c r="E201" s="283"/>
      <c r="F201" s="283" t="s">
        <v>856</v>
      </c>
      <c r="G201" s="284"/>
      <c r="H201" s="335" t="s">
        <v>857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847</v>
      </c>
      <c r="D203" s="215"/>
      <c r="E203" s="215"/>
      <c r="F203" s="236" t="s">
        <v>40</v>
      </c>
      <c r="G203" s="215"/>
      <c r="H203" s="333" t="s">
        <v>858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859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860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861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862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801</v>
      </c>
      <c r="D209" s="215"/>
      <c r="E209" s="215"/>
      <c r="F209" s="236" t="s">
        <v>76</v>
      </c>
      <c r="G209" s="215"/>
      <c r="H209" s="333" t="s">
        <v>863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696</v>
      </c>
      <c r="G210" s="215"/>
      <c r="H210" s="333" t="s">
        <v>697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694</v>
      </c>
      <c r="G211" s="215"/>
      <c r="H211" s="333" t="s">
        <v>864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698</v>
      </c>
      <c r="G212" s="274"/>
      <c r="H212" s="332" t="s">
        <v>699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700</v>
      </c>
      <c r="G213" s="274"/>
      <c r="H213" s="332" t="s">
        <v>865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825</v>
      </c>
      <c r="D215" s="215"/>
      <c r="E215" s="215"/>
      <c r="F215" s="236">
        <v>1</v>
      </c>
      <c r="G215" s="274"/>
      <c r="H215" s="332" t="s">
        <v>866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867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868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869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11 - 11. prostor - 12. patro</vt:lpstr>
      <vt:lpstr>Seznam figur</vt:lpstr>
      <vt:lpstr>Pokyny pro vyplnění</vt:lpstr>
      <vt:lpstr>'11 - 11. prostor - 12. patro'!Názvy_tisku</vt:lpstr>
      <vt:lpstr>'Rekapitulace stavby'!Názvy_tisku</vt:lpstr>
      <vt:lpstr>'Seznam figur'!Názvy_tisku</vt:lpstr>
      <vt:lpstr>'11 - 11. prostor - 12.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2025-05-21T11:08:13Z</dcterms:created>
  <dcterms:modified xsi:type="dcterms:W3CDTF">2026-01-22T11:12:46Z</dcterms:modified>
</cp:coreProperties>
</file>